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04331B36-4BD3-4D14-9A7F-A65075074A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Area" localSheetId="0">'Sheet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fWatxImgA+Yf1mg1/7TI+NsdFtpVyjX76LWI0hJWms="/>
    </ext>
  </extLst>
</workbook>
</file>

<file path=xl/calcChain.xml><?xml version="1.0" encoding="utf-8"?>
<calcChain xmlns="http://schemas.openxmlformats.org/spreadsheetml/2006/main">
  <c r="J31" i="1" l="1"/>
  <c r="H31" i="1"/>
  <c r="I31" i="1"/>
  <c r="J30" i="1"/>
  <c r="I30" i="1"/>
  <c r="H30" i="1"/>
  <c r="G29" i="1"/>
  <c r="F29" i="1"/>
  <c r="E29" i="1"/>
  <c r="D29" i="1"/>
  <c r="C29" i="1"/>
  <c r="B29" i="1"/>
  <c r="J28" i="1"/>
  <c r="I28" i="1"/>
  <c r="H28" i="1"/>
  <c r="J27" i="1"/>
  <c r="I27" i="1"/>
  <c r="H27" i="1"/>
  <c r="J26" i="1"/>
  <c r="I26" i="1"/>
  <c r="H26" i="1"/>
  <c r="H25" i="1"/>
  <c r="G25" i="1"/>
  <c r="J25" i="1" s="1"/>
  <c r="F25" i="1"/>
  <c r="I25" i="1" s="1"/>
  <c r="E25" i="1"/>
  <c r="D25" i="1"/>
  <c r="C25" i="1"/>
  <c r="B25" i="1"/>
  <c r="J23" i="1"/>
  <c r="I23" i="1"/>
  <c r="H23" i="1"/>
  <c r="J22" i="1"/>
  <c r="I22" i="1"/>
  <c r="H22" i="1"/>
  <c r="G21" i="1"/>
  <c r="J21" i="1" s="1"/>
  <c r="F21" i="1"/>
  <c r="E21" i="1"/>
  <c r="H21" i="1" s="1"/>
  <c r="D21" i="1"/>
  <c r="C21" i="1"/>
  <c r="I21" i="1" s="1"/>
  <c r="B21" i="1"/>
  <c r="J20" i="1"/>
  <c r="I20" i="1"/>
  <c r="H20" i="1"/>
  <c r="J19" i="1"/>
  <c r="I19" i="1"/>
  <c r="H19" i="1"/>
  <c r="J18" i="1"/>
  <c r="I18" i="1"/>
  <c r="H18" i="1"/>
  <c r="I17" i="1"/>
  <c r="G17" i="1"/>
  <c r="J17" i="1" s="1"/>
  <c r="F17" i="1"/>
  <c r="E17" i="1"/>
  <c r="H17" i="1" s="1"/>
  <c r="D17" i="1"/>
  <c r="C17" i="1"/>
  <c r="B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I11" i="1"/>
  <c r="G11" i="1"/>
  <c r="G10" i="1" s="1"/>
  <c r="J10" i="1" s="1"/>
  <c r="F11" i="1"/>
  <c r="E11" i="1"/>
  <c r="H11" i="1" s="1"/>
  <c r="D11" i="1"/>
  <c r="C11" i="1"/>
  <c r="B11" i="1"/>
  <c r="F10" i="1"/>
  <c r="I10" i="1" s="1"/>
  <c r="D10" i="1"/>
  <c r="C10" i="1"/>
  <c r="B10" i="1"/>
  <c r="H29" i="1" l="1"/>
  <c r="J29" i="1"/>
  <c r="I29" i="1"/>
  <c r="E10" i="1"/>
  <c r="H10" i="1" s="1"/>
  <c r="J11" i="1"/>
</calcChain>
</file>

<file path=xl/sharedStrings.xml><?xml version="1.0" encoding="utf-8"?>
<sst xmlns="http://schemas.openxmlformats.org/spreadsheetml/2006/main" count="41" uniqueCount="33">
  <si>
    <t>Movimento de Unidades em Tráfego Roll-On/ Roll-Off</t>
  </si>
  <si>
    <t>Unidades RO/ RO</t>
  </si>
  <si>
    <t>Variação Acumulada</t>
  </si>
  <si>
    <t>Carga</t>
  </si>
  <si>
    <t>Descarga</t>
  </si>
  <si>
    <t>Total</t>
  </si>
  <si>
    <t>MOVIMENTO GERAL</t>
  </si>
  <si>
    <t xml:space="preserve">   Nº Unidades</t>
  </si>
  <si>
    <t xml:space="preserve">      C/ auto-propulsão</t>
  </si>
  <si>
    <t xml:space="preserve">      S/ auto-propulsão</t>
  </si>
  <si>
    <t xml:space="preserve">   Toneladas</t>
  </si>
  <si>
    <t>Taras</t>
  </si>
  <si>
    <t>Conteúdo</t>
  </si>
  <si>
    <t>MOV. DE CONTENTORES EM RO/RO</t>
  </si>
  <si>
    <t xml:space="preserve">   Nº de contentores</t>
  </si>
  <si>
    <t xml:space="preserve">   TEU</t>
  </si>
  <si>
    <t xml:space="preserve">         Tara</t>
  </si>
  <si>
    <t xml:space="preserve">         Conteúdo</t>
  </si>
  <si>
    <t>Porto de Leixões</t>
  </si>
  <si>
    <t>2024</t>
  </si>
  <si>
    <t>2025</t>
  </si>
  <si>
    <t>JANEIRO/ABRIL</t>
  </si>
  <si>
    <t>2024/2025</t>
  </si>
  <si>
    <t>MERC. EM REBOQUES RODOV.</t>
  </si>
  <si>
    <t>CARAVANAS E OUTROS REBOQUES</t>
  </si>
  <si>
    <t>MERC.EM VAG., MAFIS E BATELÕES</t>
  </si>
  <si>
    <t>MERC.EM VEÍC.ROD.AUT.E C/ REB.</t>
  </si>
  <si>
    <t>VEÍC. PART.E C/ REB./CARAVANAS</t>
  </si>
  <si>
    <t>AUTOCARROS DE PASSAGEIROS</t>
  </si>
  <si>
    <t>VEÍC. AUTOMÓVEIS  IMPORT/EXPORT</t>
  </si>
  <si>
    <t>UNID. DE AUTO-PROPULSÃO, N/D</t>
  </si>
  <si>
    <t>Cheio</t>
  </si>
  <si>
    <t>Vazio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</si>
</sst>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9" x14ac:knownFonts="1">
    <font>
      <sz val="10"/>
      <color rgb="FF000000"/>
      <name val="Arial"/>
      <scheme val="minor"/>
    </font>
    <font>
      <sz val="6"/>
      <color rgb="FF000000"/>
      <name val="Arial"/>
    </font>
    <font>
      <b/>
      <sz val="14"/>
      <color rgb="FF000080"/>
      <name val="Tahoma"/>
    </font>
    <font>
      <sz val="10"/>
      <name val="Arial"/>
    </font>
    <font>
      <b/>
      <sz val="12"/>
      <color rgb="FF000080"/>
      <name val="Tahoma"/>
    </font>
    <font>
      <b/>
      <sz val="9"/>
      <color rgb="FFFFFFFF"/>
      <name val="Tahoma"/>
    </font>
    <font>
      <b/>
      <sz val="9"/>
      <color rgb="FF000080"/>
      <name val="Tahoma"/>
    </font>
    <font>
      <sz val="9"/>
      <color rgb="FF000000"/>
      <name val="Tahoma"/>
    </font>
    <font>
      <sz val="9"/>
      <color theme="1"/>
      <name val="Tahoma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00008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 style="thin">
        <color rgb="FFCCCCFF"/>
      </left>
      <right style="thin">
        <color rgb="FFCCCCFF"/>
      </right>
      <top/>
      <bottom/>
      <diagonal/>
    </border>
    <border>
      <left style="thin">
        <color rgb="FFCCCCFF"/>
      </left>
      <right style="thin">
        <color rgb="FFCCCCFF"/>
      </right>
      <top/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164" fontId="6" fillId="2" borderId="16" xfId="0" applyNumberFormat="1" applyFont="1" applyFill="1" applyBorder="1" applyAlignment="1">
      <alignment horizontal="right" vertical="center"/>
    </xf>
    <xf numFmtId="9" fontId="6" fillId="2" borderId="16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7" fillId="2" borderId="16" xfId="0" applyNumberFormat="1" applyFont="1" applyFill="1" applyBorder="1" applyAlignment="1">
      <alignment horizontal="left" vertical="center"/>
    </xf>
    <xf numFmtId="164" fontId="7" fillId="2" borderId="16" xfId="0" applyNumberFormat="1" applyFont="1" applyFill="1" applyBorder="1" applyAlignment="1">
      <alignment horizontal="right" vertical="center"/>
    </xf>
    <xf numFmtId="9" fontId="8" fillId="2" borderId="17" xfId="0" applyNumberFormat="1" applyFont="1" applyFill="1" applyBorder="1" applyAlignment="1">
      <alignment horizontal="right" vertical="center"/>
    </xf>
    <xf numFmtId="49" fontId="6" fillId="2" borderId="18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49" fontId="7" fillId="2" borderId="16" xfId="0" applyNumberFormat="1" applyFont="1" applyFill="1" applyBorder="1" applyAlignment="1">
      <alignment horizontal="left" vertical="center" indent="2"/>
    </xf>
    <xf numFmtId="49" fontId="7" fillId="2" borderId="16" xfId="0" applyNumberFormat="1" applyFont="1" applyFill="1" applyBorder="1" applyAlignment="1">
      <alignment horizontal="left" vertical="center" indent="3"/>
    </xf>
    <xf numFmtId="49" fontId="7" fillId="2" borderId="16" xfId="0" applyNumberFormat="1" applyFont="1" applyFill="1" applyBorder="1" applyAlignment="1">
      <alignment horizontal="left" vertical="center" wrapText="1" indent="3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5" fillId="3" borderId="12" xfId="0" applyNumberFormat="1" applyFont="1" applyFill="1" applyBorder="1" applyAlignment="1">
      <alignment horizontal="center" vertical="center"/>
    </xf>
    <xf numFmtId="0" fontId="3" fillId="0" borderId="14" xfId="0" applyFont="1" applyBorder="1"/>
    <xf numFmtId="49" fontId="5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G36" sqref="G36"/>
    </sheetView>
  </sheetViews>
  <sheetFormatPr defaultColWidth="12.5703125" defaultRowHeight="15" customHeight="1" x14ac:dyDescent="0.2"/>
  <cols>
    <col min="1" max="1" width="39.42578125" customWidth="1" collapsed="1"/>
    <col min="2" max="7" width="16.42578125" customWidth="1" collapsed="1"/>
    <col min="8" max="8" width="8.140625" customWidth="1" collapsed="1"/>
    <col min="9" max="9" width="9.42578125" customWidth="1" collapsed="1"/>
    <col min="10" max="10" width="8.140625" customWidth="1" collapsed="1"/>
    <col min="11" max="26" width="8.5703125" customWidth="1" collapsed="1"/>
  </cols>
  <sheetData>
    <row r="1" spans="1:26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2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1" t="s">
        <v>0</v>
      </c>
      <c r="B3" s="19"/>
      <c r="C3" s="19"/>
      <c r="D3" s="19"/>
      <c r="E3" s="19"/>
      <c r="F3" s="19"/>
      <c r="G3" s="19"/>
      <c r="H3" s="19"/>
      <c r="I3" s="19"/>
      <c r="J3" s="2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"/>
      <c r="B5" s="22" t="s">
        <v>19</v>
      </c>
      <c r="C5" s="23"/>
      <c r="D5" s="24"/>
      <c r="E5" s="22" t="s">
        <v>20</v>
      </c>
      <c r="F5" s="23"/>
      <c r="G5" s="24"/>
      <c r="H5" s="25" t="s">
        <v>22</v>
      </c>
      <c r="I5" s="23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3" t="s">
        <v>1</v>
      </c>
      <c r="B6" s="27" t="s">
        <v>21</v>
      </c>
      <c r="C6" s="23"/>
      <c r="D6" s="24"/>
      <c r="E6" s="27" t="s">
        <v>21</v>
      </c>
      <c r="F6" s="23"/>
      <c r="G6" s="24"/>
      <c r="H6" s="32" t="s">
        <v>2</v>
      </c>
      <c r="I6" s="23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.5" customHeight="1" x14ac:dyDescent="0.2">
      <c r="A7" s="28"/>
      <c r="B7" s="30" t="s">
        <v>3</v>
      </c>
      <c r="C7" s="30" t="s">
        <v>4</v>
      </c>
      <c r="D7" s="30" t="s">
        <v>5</v>
      </c>
      <c r="E7" s="30" t="s">
        <v>3</v>
      </c>
      <c r="F7" s="30" t="s">
        <v>4</v>
      </c>
      <c r="G7" s="30" t="s">
        <v>5</v>
      </c>
      <c r="H7" s="30" t="s">
        <v>3</v>
      </c>
      <c r="I7" s="30" t="s">
        <v>4</v>
      </c>
      <c r="J7" s="30" t="s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29"/>
      <c r="B8" s="31"/>
      <c r="C8" s="31"/>
      <c r="D8" s="31"/>
      <c r="E8" s="31"/>
      <c r="F8" s="31"/>
      <c r="G8" s="31"/>
      <c r="H8" s="31"/>
      <c r="I8" s="31"/>
      <c r="J8" s="3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">
      <c r="A9" s="4" t="s">
        <v>6</v>
      </c>
      <c r="B9" s="26"/>
      <c r="C9" s="23"/>
      <c r="D9" s="23"/>
      <c r="E9" s="23"/>
      <c r="F9" s="23"/>
      <c r="G9" s="23"/>
      <c r="H9" s="23"/>
      <c r="I9" s="23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5" t="s">
        <v>7</v>
      </c>
      <c r="B10" s="6">
        <f t="shared" ref="B10:G10" si="0">SUM(B11+B17)</f>
        <v>2240</v>
      </c>
      <c r="C10" s="6">
        <f t="shared" si="0"/>
        <v>3220</v>
      </c>
      <c r="D10" s="6">
        <f t="shared" si="0"/>
        <v>5460</v>
      </c>
      <c r="E10" s="6">
        <f t="shared" si="0"/>
        <v>5663</v>
      </c>
      <c r="F10" s="6">
        <f t="shared" si="0"/>
        <v>9080</v>
      </c>
      <c r="G10" s="6">
        <f t="shared" si="0"/>
        <v>14743</v>
      </c>
      <c r="H10" s="7">
        <f t="shared" ref="H10:J10" si="1">IFERROR((E10-B10)/B10,"-")</f>
        <v>1.528125</v>
      </c>
      <c r="I10" s="7">
        <f t="shared" si="1"/>
        <v>1.8198757763975155</v>
      </c>
      <c r="J10" s="7">
        <f t="shared" si="1"/>
        <v>1.7001831501831501</v>
      </c>
      <c r="K10" s="8"/>
      <c r="L10" s="8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5" t="s">
        <v>8</v>
      </c>
      <c r="B11" s="6">
        <f t="shared" ref="B11:G11" si="2">SUM(B12:B16)</f>
        <v>528</v>
      </c>
      <c r="C11" s="6">
        <f t="shared" si="2"/>
        <v>1239</v>
      </c>
      <c r="D11" s="6">
        <f t="shared" si="2"/>
        <v>1767</v>
      </c>
      <c r="E11" s="6">
        <f t="shared" si="2"/>
        <v>1493</v>
      </c>
      <c r="F11" s="6">
        <f t="shared" si="2"/>
        <v>4925</v>
      </c>
      <c r="G11" s="6">
        <f t="shared" si="2"/>
        <v>6418</v>
      </c>
      <c r="H11" s="7">
        <f t="shared" ref="H11:J11" si="3">IFERROR((E11-B11)/B11,"-")</f>
        <v>1.8276515151515151</v>
      </c>
      <c r="I11" s="7">
        <f t="shared" si="3"/>
        <v>2.9749798224374495</v>
      </c>
      <c r="J11" s="7">
        <f t="shared" si="3"/>
        <v>2.6321448783248442</v>
      </c>
      <c r="K11" s="8"/>
      <c r="L11" s="8"/>
      <c r="M11" s="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6" t="s">
        <v>26</v>
      </c>
      <c r="B12" s="10">
        <v>260</v>
      </c>
      <c r="C12" s="10">
        <v>621</v>
      </c>
      <c r="D12" s="10">
        <v>881</v>
      </c>
      <c r="E12" s="10">
        <v>197</v>
      </c>
      <c r="F12" s="10">
        <v>704</v>
      </c>
      <c r="G12" s="10">
        <v>901</v>
      </c>
      <c r="H12" s="11">
        <f t="shared" ref="H12:J12" si="4">IFERROR((E12-B12)/B12,"-")</f>
        <v>-0.24230769230769231</v>
      </c>
      <c r="I12" s="11">
        <f t="shared" si="4"/>
        <v>0.13365539452495975</v>
      </c>
      <c r="J12" s="11">
        <f t="shared" si="4"/>
        <v>2.2701475595913734E-2</v>
      </c>
      <c r="K12" s="8"/>
      <c r="L12" s="8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6" t="s">
        <v>27</v>
      </c>
      <c r="B13" s="10"/>
      <c r="C13" s="10"/>
      <c r="D13" s="10"/>
      <c r="E13" s="10"/>
      <c r="F13" s="10">
        <v>1</v>
      </c>
      <c r="G13" s="10">
        <v>1</v>
      </c>
      <c r="H13" s="11" t="str">
        <f t="shared" ref="H13:J13" si="5">IFERROR((E13-B13)/B13,"-")</f>
        <v>-</v>
      </c>
      <c r="I13" s="11" t="str">
        <f t="shared" si="5"/>
        <v>-</v>
      </c>
      <c r="J13" s="11" t="str">
        <f t="shared" si="5"/>
        <v>-</v>
      </c>
      <c r="K13" s="8"/>
      <c r="L13" s="8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6" t="s">
        <v>28</v>
      </c>
      <c r="B14" s="10">
        <v>7</v>
      </c>
      <c r="C14" s="10">
        <v>23</v>
      </c>
      <c r="D14" s="10">
        <v>30</v>
      </c>
      <c r="E14" s="10">
        <v>1</v>
      </c>
      <c r="F14" s="10">
        <v>8</v>
      </c>
      <c r="G14" s="10">
        <v>9</v>
      </c>
      <c r="H14" s="11">
        <f t="shared" ref="H14:J14" si="6">IFERROR((E14-B14)/B14,"-")</f>
        <v>-0.8571428571428571</v>
      </c>
      <c r="I14" s="11">
        <f t="shared" si="6"/>
        <v>-0.65217391304347827</v>
      </c>
      <c r="J14" s="11">
        <f t="shared" si="6"/>
        <v>-0.7</v>
      </c>
      <c r="K14" s="8"/>
      <c r="L14" s="8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6" t="s">
        <v>29</v>
      </c>
      <c r="B15" s="10">
        <v>247</v>
      </c>
      <c r="C15" s="10">
        <v>375</v>
      </c>
      <c r="D15" s="10">
        <v>622</v>
      </c>
      <c r="E15" s="10">
        <v>1272</v>
      </c>
      <c r="F15" s="10">
        <v>3924</v>
      </c>
      <c r="G15" s="10">
        <v>5196</v>
      </c>
      <c r="H15" s="11">
        <f t="shared" ref="H15:J15" si="7">IFERROR((E15-B15)/B15,"-")</f>
        <v>4.1497975708502022</v>
      </c>
      <c r="I15" s="11">
        <f t="shared" si="7"/>
        <v>9.4640000000000004</v>
      </c>
      <c r="J15" s="11">
        <f t="shared" si="7"/>
        <v>7.3536977491961411</v>
      </c>
      <c r="K15" s="8"/>
      <c r="L15" s="8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6" t="s">
        <v>30</v>
      </c>
      <c r="B16" s="10">
        <v>14</v>
      </c>
      <c r="C16" s="10">
        <v>220</v>
      </c>
      <c r="D16" s="10">
        <v>234</v>
      </c>
      <c r="E16" s="10">
        <v>23</v>
      </c>
      <c r="F16" s="10">
        <v>288</v>
      </c>
      <c r="G16" s="10">
        <v>311</v>
      </c>
      <c r="H16" s="11">
        <f t="shared" ref="H16:J16" si="8">IFERROR((E16-B16)/B16,"-")</f>
        <v>0.6428571428571429</v>
      </c>
      <c r="I16" s="11">
        <f t="shared" si="8"/>
        <v>0.30909090909090908</v>
      </c>
      <c r="J16" s="11">
        <f t="shared" si="8"/>
        <v>0.32905982905982906</v>
      </c>
      <c r="K16" s="8"/>
      <c r="L16" s="8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5" t="s">
        <v>9</v>
      </c>
      <c r="B17" s="6">
        <f t="shared" ref="B17:G17" si="9">SUM(B18:B20)</f>
        <v>1712</v>
      </c>
      <c r="C17" s="6">
        <f t="shared" si="9"/>
        <v>1981</v>
      </c>
      <c r="D17" s="6">
        <f t="shared" si="9"/>
        <v>3693</v>
      </c>
      <c r="E17" s="6">
        <f t="shared" si="9"/>
        <v>4170</v>
      </c>
      <c r="F17" s="6">
        <f t="shared" si="9"/>
        <v>4155</v>
      </c>
      <c r="G17" s="6">
        <f t="shared" si="9"/>
        <v>8325</v>
      </c>
      <c r="H17" s="7">
        <f t="shared" ref="H17:J17" si="10">IFERROR((E17-B17)/B17,"-")</f>
        <v>1.4357476635514019</v>
      </c>
      <c r="I17" s="7">
        <f t="shared" si="10"/>
        <v>1.0974255426552246</v>
      </c>
      <c r="J17" s="7">
        <f t="shared" si="10"/>
        <v>1.2542648253452477</v>
      </c>
      <c r="K17" s="8"/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7" t="s">
        <v>23</v>
      </c>
      <c r="B18" s="10">
        <v>1704</v>
      </c>
      <c r="C18" s="10">
        <v>1967</v>
      </c>
      <c r="D18" s="10">
        <v>3671</v>
      </c>
      <c r="E18" s="10">
        <v>4166</v>
      </c>
      <c r="F18" s="10">
        <v>4077</v>
      </c>
      <c r="G18" s="10">
        <v>8243</v>
      </c>
      <c r="H18" s="11">
        <f t="shared" ref="H18:J18" si="11">IFERROR((E18-B18)/B18,"-")</f>
        <v>1.4448356807511737</v>
      </c>
      <c r="I18" s="11">
        <f t="shared" si="11"/>
        <v>1.0726995424504322</v>
      </c>
      <c r="J18" s="11">
        <f t="shared" si="11"/>
        <v>1.2454372105693272</v>
      </c>
      <c r="K18" s="8"/>
      <c r="L18" s="8"/>
      <c r="M18" s="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7" t="s">
        <v>24</v>
      </c>
      <c r="B19" s="10">
        <v>1</v>
      </c>
      <c r="C19" s="10">
        <v>10</v>
      </c>
      <c r="D19" s="10">
        <v>11</v>
      </c>
      <c r="E19" s="10"/>
      <c r="F19" s="10">
        <v>78</v>
      </c>
      <c r="G19" s="10">
        <v>78</v>
      </c>
      <c r="H19" s="11">
        <f t="shared" ref="H19:J19" si="12">IFERROR((E19-B19)/B19,"-")</f>
        <v>-1</v>
      </c>
      <c r="I19" s="11">
        <f t="shared" si="12"/>
        <v>6.8</v>
      </c>
      <c r="J19" s="11">
        <f t="shared" si="12"/>
        <v>6.0909090909090908</v>
      </c>
      <c r="K19" s="8"/>
      <c r="L19" s="8"/>
      <c r="M19" s="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7" t="s">
        <v>25</v>
      </c>
      <c r="B20" s="10">
        <v>7</v>
      </c>
      <c r="C20" s="10">
        <v>4</v>
      </c>
      <c r="D20" s="10">
        <v>11</v>
      </c>
      <c r="E20" s="10">
        <v>4</v>
      </c>
      <c r="F20" s="10">
        <v>0</v>
      </c>
      <c r="G20" s="10">
        <v>4</v>
      </c>
      <c r="H20" s="11">
        <f t="shared" ref="H20:J20" si="13">IFERROR((E20-B20)/B20,"-")</f>
        <v>-0.42857142857142855</v>
      </c>
      <c r="I20" s="11">
        <f t="shared" si="13"/>
        <v>-1</v>
      </c>
      <c r="J20" s="11">
        <f t="shared" si="13"/>
        <v>-0.63636363636363635</v>
      </c>
      <c r="K20" s="8"/>
      <c r="L20" s="8"/>
      <c r="M20" s="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5" t="s">
        <v>10</v>
      </c>
      <c r="B21" s="6">
        <f t="shared" ref="B21:G21" si="14">SUM(B22:B23)</f>
        <v>130148.87946337894</v>
      </c>
      <c r="C21" s="6">
        <f t="shared" si="14"/>
        <v>190743.86199121093</v>
      </c>
      <c r="D21" s="6">
        <f t="shared" si="14"/>
        <v>320892.74145458976</v>
      </c>
      <c r="E21" s="6">
        <f t="shared" si="14"/>
        <v>212873.80699999991</v>
      </c>
      <c r="F21" s="6">
        <f t="shared" si="14"/>
        <v>278695.16999999993</v>
      </c>
      <c r="G21" s="6">
        <f t="shared" si="14"/>
        <v>491568.97699999978</v>
      </c>
      <c r="H21" s="7">
        <f t="shared" ref="H21:J21" si="15">IFERROR((E21-B21)/B21,"-")</f>
        <v>0.63561767014596515</v>
      </c>
      <c r="I21" s="7">
        <f t="shared" si="15"/>
        <v>0.46109639959393089</v>
      </c>
      <c r="J21" s="7">
        <f t="shared" si="15"/>
        <v>0.53187938989128802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5" t="s">
        <v>11</v>
      </c>
      <c r="B22" s="10">
        <v>28628.742000000024</v>
      </c>
      <c r="C22" s="10">
        <v>30721.860000000019</v>
      </c>
      <c r="D22" s="10">
        <v>59350.601999999912</v>
      </c>
      <c r="E22" s="10">
        <v>47097.059999999947</v>
      </c>
      <c r="F22" s="10">
        <v>46463.926999999967</v>
      </c>
      <c r="G22" s="10">
        <v>93560.986999999834</v>
      </c>
      <c r="H22" s="11">
        <f t="shared" ref="H22:J22" si="16">IFERROR((E22-B22)/B22,"-")</f>
        <v>0.6450970846011993</v>
      </c>
      <c r="I22" s="11">
        <f t="shared" si="16"/>
        <v>0.51240605223772062</v>
      </c>
      <c r="J22" s="11">
        <f t="shared" si="16"/>
        <v>0.57641176074338674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5" t="s">
        <v>12</v>
      </c>
      <c r="B23" s="10">
        <v>101520.13746337891</v>
      </c>
      <c r="C23" s="10">
        <v>160022.00199121091</v>
      </c>
      <c r="D23" s="10">
        <v>261542.13945458984</v>
      </c>
      <c r="E23" s="10">
        <v>165776.74699999997</v>
      </c>
      <c r="F23" s="10">
        <v>232231.24299999999</v>
      </c>
      <c r="G23" s="10">
        <v>398007.98999999993</v>
      </c>
      <c r="H23" s="11">
        <f t="shared" ref="H23:J23" si="17">IFERROR((E23-B23)/B23,"-")</f>
        <v>0.63294446936500837</v>
      </c>
      <c r="I23" s="11">
        <f t="shared" si="17"/>
        <v>0.4512457044047925</v>
      </c>
      <c r="J23" s="11">
        <f t="shared" si="17"/>
        <v>0.52177385575414681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4" t="s">
        <v>13</v>
      </c>
      <c r="B24" s="12"/>
      <c r="C24" s="12"/>
      <c r="D24" s="12"/>
      <c r="E24" s="12"/>
      <c r="F24" s="12"/>
      <c r="G24" s="12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5" t="s">
        <v>14</v>
      </c>
      <c r="B25" s="14">
        <f t="shared" ref="B25:G25" si="18">SUM(B26:B27)</f>
        <v>4871</v>
      </c>
      <c r="C25" s="14">
        <f t="shared" si="18"/>
        <v>5082</v>
      </c>
      <c r="D25" s="14">
        <f t="shared" si="18"/>
        <v>9953</v>
      </c>
      <c r="E25" s="14">
        <f t="shared" si="18"/>
        <v>5741</v>
      </c>
      <c r="F25" s="14">
        <f t="shared" si="18"/>
        <v>5765</v>
      </c>
      <c r="G25" s="14">
        <f t="shared" si="18"/>
        <v>11506</v>
      </c>
      <c r="H25" s="7">
        <f t="shared" ref="H25:J25" si="19">IFERROR((E25-B25)/B25,"-")</f>
        <v>0.17860808868815439</v>
      </c>
      <c r="I25" s="7">
        <f t="shared" si="19"/>
        <v>0.13439590712317986</v>
      </c>
      <c r="J25" s="7">
        <f t="shared" si="19"/>
        <v>0.15603335677685121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5" t="s">
        <v>31</v>
      </c>
      <c r="B26" s="10">
        <v>3143</v>
      </c>
      <c r="C26" s="10">
        <v>4866</v>
      </c>
      <c r="D26" s="10">
        <v>8009</v>
      </c>
      <c r="E26" s="10">
        <v>3586</v>
      </c>
      <c r="F26" s="10">
        <v>5548</v>
      </c>
      <c r="G26" s="10">
        <v>9134</v>
      </c>
      <c r="H26" s="11">
        <f t="shared" ref="H26:J26" si="20">IFERROR((E26-B26)/B26,"-")</f>
        <v>0.14094813872096723</v>
      </c>
      <c r="I26" s="11">
        <f t="shared" si="20"/>
        <v>0.14015618577887382</v>
      </c>
      <c r="J26" s="11">
        <f t="shared" si="20"/>
        <v>0.14046697465351479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5" t="s">
        <v>32</v>
      </c>
      <c r="B27" s="10">
        <v>1728</v>
      </c>
      <c r="C27" s="10">
        <v>216</v>
      </c>
      <c r="D27" s="10">
        <v>1944</v>
      </c>
      <c r="E27" s="10">
        <v>2155</v>
      </c>
      <c r="F27" s="10">
        <v>217</v>
      </c>
      <c r="G27" s="10">
        <v>2372</v>
      </c>
      <c r="H27" s="11">
        <f t="shared" ref="H27:J27" si="21">IFERROR((E27-B27)/B27,"-")</f>
        <v>0.24710648148148148</v>
      </c>
      <c r="I27" s="11">
        <f t="shared" si="21"/>
        <v>4.6296296296296294E-3</v>
      </c>
      <c r="J27" s="11">
        <f t="shared" si="21"/>
        <v>0.22016460905349794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5" t="s">
        <v>15</v>
      </c>
      <c r="B28" s="6">
        <v>8387.4999983310699</v>
      </c>
      <c r="C28" s="6">
        <v>8788.8499972820282</v>
      </c>
      <c r="D28" s="6">
        <v>17176.349995613098</v>
      </c>
      <c r="E28" s="6">
        <v>9049.25</v>
      </c>
      <c r="F28" s="6">
        <v>9172.75</v>
      </c>
      <c r="G28" s="6">
        <v>18222</v>
      </c>
      <c r="H28" s="7">
        <f t="shared" ref="H28:J28" si="22">IFERROR((E28-B28)/B28,"-")</f>
        <v>7.8897168620042202E-2</v>
      </c>
      <c r="I28" s="7">
        <f t="shared" si="22"/>
        <v>4.3680345305323651E-2</v>
      </c>
      <c r="J28" s="7">
        <f t="shared" si="22"/>
        <v>6.0877311224676059E-2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5" t="s">
        <v>10</v>
      </c>
      <c r="B29" s="6">
        <f t="shared" ref="B29:G29" si="23">SUM(B30:B31)</f>
        <v>78259.940549804698</v>
      </c>
      <c r="C29" s="6">
        <f t="shared" si="23"/>
        <v>127662.75959106449</v>
      </c>
      <c r="D29" s="6">
        <f t="shared" si="23"/>
        <v>205922.70014086913</v>
      </c>
      <c r="E29" s="6">
        <f t="shared" si="23"/>
        <v>91250.82600000003</v>
      </c>
      <c r="F29" s="6">
        <f t="shared" si="23"/>
        <v>144813.04400000002</v>
      </c>
      <c r="G29" s="6">
        <f t="shared" si="23"/>
        <v>236063.86999999997</v>
      </c>
      <c r="H29" s="7">
        <f t="shared" ref="H29:J29" si="24">IFERROR((E29-B29)/B29,"-")</f>
        <v>0.16599661792392906</v>
      </c>
      <c r="I29" s="7">
        <f t="shared" si="24"/>
        <v>0.1343405427226558</v>
      </c>
      <c r="J29" s="7">
        <f t="shared" si="24"/>
        <v>0.14637128319758649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9" t="s">
        <v>16</v>
      </c>
      <c r="B30" s="10">
        <v>17628.342000000019</v>
      </c>
      <c r="C30" s="10">
        <v>18262.500000000025</v>
      </c>
      <c r="D30" s="10">
        <v>35890.841999999997</v>
      </c>
      <c r="E30" s="10">
        <v>20199.760000000024</v>
      </c>
      <c r="F30" s="10">
        <v>20152.900000000027</v>
      </c>
      <c r="G30" s="10">
        <v>40352.659999999967</v>
      </c>
      <c r="H30" s="11">
        <f t="shared" ref="H30:J30" si="25">IFERROR((E30-B30)/B30,"-")</f>
        <v>0.14586839760653625</v>
      </c>
      <c r="I30" s="11">
        <f t="shared" si="25"/>
        <v>0.10351266255989042</v>
      </c>
      <c r="J30" s="11">
        <f t="shared" si="25"/>
        <v>0.12431633674127708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17</v>
      </c>
      <c r="B31" s="10">
        <v>60631.598549804679</v>
      </c>
      <c r="C31" s="10">
        <v>109400.25959106446</v>
      </c>
      <c r="D31" s="10">
        <v>170031.85814086912</v>
      </c>
      <c r="E31" s="10">
        <v>71051.066000000006</v>
      </c>
      <c r="F31" s="10">
        <v>124660.14399999999</v>
      </c>
      <c r="G31" s="10">
        <v>195711.21</v>
      </c>
      <c r="H31" s="11">
        <f t="shared" ref="H31:J31" si="26">IFERROR((E31-B31)/B31,"-")</f>
        <v>0.17184879995595784</v>
      </c>
      <c r="I31" s="11">
        <f t="shared" si="26"/>
        <v>0.13948672942803433</v>
      </c>
      <c r="J31" s="11">
        <f t="shared" si="26"/>
        <v>0.15102670840576163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H32" s="11"/>
      <c r="I32" s="11"/>
      <c r="J32" s="1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9">
    <mergeCell ref="B9:J9"/>
    <mergeCell ref="B6:D6"/>
    <mergeCell ref="A7:A8"/>
    <mergeCell ref="B7:B8"/>
    <mergeCell ref="C7:C8"/>
    <mergeCell ref="D7:D8"/>
    <mergeCell ref="E7:E8"/>
    <mergeCell ref="F7:F8"/>
    <mergeCell ref="E6:G6"/>
    <mergeCell ref="H6:J6"/>
    <mergeCell ref="G7:G8"/>
    <mergeCell ref="H7:H8"/>
    <mergeCell ref="I7:I8"/>
    <mergeCell ref="J7:J8"/>
    <mergeCell ref="A2:J2"/>
    <mergeCell ref="A3:J3"/>
    <mergeCell ref="B5:D5"/>
    <mergeCell ref="E5:G5"/>
    <mergeCell ref="H5:J5"/>
  </mergeCells>
  <printOptions horizontalCentered="1"/>
  <pageMargins left="0.51181102362204722" right="0.51181102362204722" top="1.6929133858267718" bottom="0.78740157480314965" header="0.31496062992125984" footer="0"/>
  <pageSetup paperSize="9" scale="84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2025-06-06T15:39:31Z</cp:lastPrinted>
  <dcterms:created xsi:type="dcterms:W3CDTF">2020-02-17T16:00:40Z</dcterms:created>
  <dcterms:modified xsi:type="dcterms:W3CDTF">2025-06-06T15:40:39Z</dcterms:modified>
</cp:coreProperties>
</file>