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formacao_Gestao\GEP\SITE\boletim\Mapas Site\PTLEI\08_2025 PTLEI\"/>
    </mc:Choice>
  </mc:AlternateContent>
  <xr:revisionPtr revIDLastSave="0" documentId="13_ncr:1_{F4A608A2-A0DF-4C87-A28F-597D503379F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15" i="1" s="1"/>
  <c r="D9" i="1"/>
  <c r="D15" i="1" s="1"/>
  <c r="E9" i="1"/>
  <c r="E15" i="1" s="1"/>
  <c r="F9" i="1"/>
  <c r="G9" i="1"/>
  <c r="H9" i="1"/>
  <c r="H15" i="1" s="1"/>
  <c r="I9" i="1"/>
  <c r="I15" i="1" s="1"/>
  <c r="J9" i="1"/>
  <c r="J15" i="1" s="1"/>
  <c r="K9" i="1"/>
  <c r="L9" i="1"/>
  <c r="O9" i="1" s="1"/>
  <c r="M9" i="1"/>
  <c r="P9" i="1" s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B15" i="1"/>
  <c r="F15" i="1"/>
  <c r="G15" i="1"/>
  <c r="H7" i="1"/>
  <c r="K7" i="1"/>
  <c r="N6" i="1"/>
  <c r="N9" i="1" l="1"/>
  <c r="M15" i="1"/>
  <c r="P15" i="1" s="1"/>
  <c r="L15" i="1"/>
  <c r="O15" i="1" s="1"/>
  <c r="K15" i="1"/>
  <c r="N15" i="1" s="1"/>
</calcChain>
</file>

<file path=xl/sharedStrings.xml><?xml version="1.0" encoding="utf-8"?>
<sst xmlns="http://schemas.openxmlformats.org/spreadsheetml/2006/main" count="31" uniqueCount="19">
  <si>
    <t>Grupos de Mercadorias</t>
  </si>
  <si>
    <t>Carga</t>
  </si>
  <si>
    <t>Descarga</t>
  </si>
  <si>
    <t>Total</t>
  </si>
  <si>
    <t>CARGA GERAL</t>
  </si>
  <si>
    <t>FRACIONADA</t>
  </si>
  <si>
    <t>CONTENTORES</t>
  </si>
  <si>
    <t>GRANEL SÓLIDO</t>
  </si>
  <si>
    <t>GRANEL LÍQUIDO</t>
  </si>
  <si>
    <t xml:space="preserve">Total   </t>
  </si>
  <si>
    <t>Movimento de Mercadorias Segundo o Grupo</t>
  </si>
  <si>
    <t>toneladas</t>
  </si>
  <si>
    <t>RO-RO</t>
  </si>
  <si>
    <t>Variação Acumulada</t>
  </si>
  <si>
    <t>Porto de Leixões</t>
  </si>
  <si>
    <t>2024</t>
  </si>
  <si>
    <t>2025</t>
  </si>
  <si>
    <t>AGOSTO</t>
  </si>
  <si>
    <t>JANEIRO/AGOSTO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</si>
</sst>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11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8"/>
      <color rgb="FFFFFFFF"/>
      <name val="Tahoma"/>
      <family val="2"/>
    </font>
    <font>
      <b/>
      <sz val="12"/>
      <color rgb="FF000000"/>
      <name val="Arial"/>
      <family val="2"/>
    </font>
    <font>
      <b/>
      <sz val="8"/>
      <color rgb="FF000084"/>
      <name val="Tahoma"/>
      <family val="2"/>
    </font>
    <font>
      <sz val="8"/>
      <color rgb="FF000000"/>
      <name val="Tahoma"/>
      <family val="2"/>
    </font>
    <font>
      <b/>
      <sz val="14"/>
      <color rgb="FF000084"/>
      <name val="Tahoma"/>
      <family val="2"/>
    </font>
    <font>
      <b/>
      <sz val="12"/>
      <color rgb="FF000084"/>
      <name val="Tahoma"/>
      <family val="2"/>
    </font>
    <font>
      <sz val="10"/>
      <color rgb="FF000000"/>
      <name val="Arial"/>
      <family val="2"/>
    </font>
    <font>
      <b/>
      <sz val="8"/>
      <color rgb="FFFFFFFF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FFFFFF"/>
      </patternFill>
    </fill>
  </fills>
  <borders count="12">
    <border>
      <left/>
      <right/>
      <top/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/>
      <diagonal/>
    </border>
    <border>
      <left style="thin">
        <color rgb="FFCEFFFF"/>
      </left>
      <right style="thin">
        <color rgb="FFCEFFFF"/>
      </right>
      <top style="thin">
        <color rgb="FFCEFFFF"/>
      </top>
      <bottom style="thin">
        <color rgb="FFCEFFFF"/>
      </bottom>
      <diagonal/>
    </border>
    <border>
      <left style="thin">
        <color rgb="FFCEFFFF"/>
      </left>
      <right style="thin">
        <color rgb="FFCEFFFF"/>
      </right>
      <top/>
      <bottom style="thin">
        <color rgb="FFCEFFFF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EFFFF"/>
      </left>
      <right/>
      <top/>
      <bottom style="thin">
        <color rgb="FFCEFFFF"/>
      </bottom>
      <diagonal/>
    </border>
    <border>
      <left/>
      <right/>
      <top/>
      <bottom style="thin">
        <color rgb="FFCEFFFF"/>
      </bottom>
      <diagonal/>
    </border>
    <border>
      <left/>
      <right style="thin">
        <color rgb="FFCEFFFF"/>
      </right>
      <top/>
      <bottom style="thin">
        <color rgb="FFCEFFFF"/>
      </bottom>
      <diagonal/>
    </border>
    <border>
      <left style="thin">
        <color rgb="FFCEFFFF"/>
      </left>
      <right/>
      <top style="thin">
        <color rgb="FFCEFFFF"/>
      </top>
      <bottom/>
      <diagonal/>
    </border>
    <border>
      <left/>
      <right/>
      <top style="thin">
        <color rgb="FFCEFFFF"/>
      </top>
      <bottom/>
      <diagonal/>
    </border>
    <border>
      <left/>
      <right style="thin">
        <color rgb="FFCEFFFF"/>
      </right>
      <top style="thin">
        <color rgb="FFCEFFFF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/>
    </xf>
    <xf numFmtId="49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5" fillId="2" borderId="5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 indent="1"/>
    </xf>
    <xf numFmtId="0" fontId="10" fillId="0" borderId="0" xfId="0" applyFont="1"/>
    <xf numFmtId="9" fontId="5" fillId="2" borderId="5" xfId="1" applyFont="1" applyFill="1" applyBorder="1" applyAlignment="1">
      <alignment horizontal="right" vertical="center"/>
    </xf>
    <xf numFmtId="9" fontId="2" fillId="3" borderId="4" xfId="1" applyFont="1" applyFill="1" applyBorder="1" applyAlignment="1">
      <alignment horizontal="right" vertical="center"/>
    </xf>
    <xf numFmtId="9" fontId="4" fillId="2" borderId="5" xfId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showZeros="0" tabSelected="1" workbookViewId="0">
      <selection activeCell="K23" sqref="K23"/>
    </sheetView>
  </sheetViews>
  <sheetFormatPr defaultRowHeight="12.75" x14ac:dyDescent="0.2"/>
  <cols>
    <col min="1" max="1" width="21.28515625" customWidth="1" collapsed="1"/>
    <col min="2" max="13" width="9.85546875" customWidth="1" collapsed="1"/>
    <col min="14" max="14" width="7.5703125" customWidth="1" collapsed="1"/>
    <col min="15" max="15" width="8.5703125" bestFit="1" customWidth="1" collapsed="1"/>
    <col min="16" max="16" width="8.140625" customWidth="1" collapsed="1"/>
    <col min="17" max="17" width="4.85546875" customWidth="1" collapsed="1"/>
  </cols>
  <sheetData>
    <row r="1" spans="1:16" s="1" customFormat="1" ht="24.6" customHeight="1" x14ac:dyDescent="0.15"/>
    <row r="2" spans="1:16" s="1" customFormat="1" ht="21.4" customHeight="1" x14ac:dyDescent="0.1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s="1" customFormat="1" ht="19.149999999999999" customHeight="1" x14ac:dyDescent="0.1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" customFormat="1" ht="6.95" customHeight="1" x14ac:dyDescent="0.15"/>
    <row r="5" spans="1:16" s="1" customFormat="1" ht="18.600000000000001" customHeight="1" x14ac:dyDescent="0.15">
      <c r="N5" s="22" t="s">
        <v>11</v>
      </c>
      <c r="O5" s="22"/>
      <c r="P5" s="22"/>
    </row>
    <row r="6" spans="1:16" s="1" customFormat="1" ht="18" customHeight="1" x14ac:dyDescent="0.15">
      <c r="A6" s="16" t="s">
        <v>0</v>
      </c>
      <c r="B6" s="17" t="s">
        <v>15</v>
      </c>
      <c r="C6" s="17"/>
      <c r="D6" s="17"/>
      <c r="E6" s="17"/>
      <c r="F6" s="17"/>
      <c r="G6" s="17"/>
      <c r="H6" s="17" t="s">
        <v>16</v>
      </c>
      <c r="I6" s="17"/>
      <c r="J6" s="17"/>
      <c r="K6" s="17"/>
      <c r="L6" s="17"/>
      <c r="M6" s="17"/>
      <c r="N6" s="23" t="str">
        <f>H6&amp;" / "&amp;B6</f>
        <v>2025 / 2024</v>
      </c>
      <c r="O6" s="24"/>
      <c r="P6" s="25"/>
    </row>
    <row r="7" spans="1:16" s="1" customFormat="1" ht="18" customHeight="1" x14ac:dyDescent="0.15">
      <c r="A7" s="16"/>
      <c r="B7" s="18" t="s">
        <v>17</v>
      </c>
      <c r="C7" s="18"/>
      <c r="D7" s="18"/>
      <c r="E7" s="19" t="s">
        <v>18</v>
      </c>
      <c r="F7" s="19"/>
      <c r="G7" s="19"/>
      <c r="H7" s="20" t="str">
        <f>B7</f>
        <v>AGOSTO</v>
      </c>
      <c r="I7" s="19"/>
      <c r="J7" s="19"/>
      <c r="K7" s="21" t="str">
        <f>E7</f>
        <v>JANEIRO/AGOSTO</v>
      </c>
      <c r="L7" s="19"/>
      <c r="M7" s="19"/>
      <c r="N7" s="26" t="s">
        <v>13</v>
      </c>
      <c r="O7" s="27"/>
      <c r="P7" s="28"/>
    </row>
    <row r="8" spans="1:16" s="1" customFormat="1" ht="18" customHeight="1" x14ac:dyDescent="0.25">
      <c r="A8" s="3"/>
      <c r="B8" s="2" t="s">
        <v>1</v>
      </c>
      <c r="C8" s="2" t="s">
        <v>2</v>
      </c>
      <c r="D8" s="2" t="s">
        <v>3</v>
      </c>
      <c r="E8" s="2" t="s">
        <v>1</v>
      </c>
      <c r="F8" s="2" t="s">
        <v>2</v>
      </c>
      <c r="G8" s="2" t="s">
        <v>3</v>
      </c>
      <c r="H8" s="2" t="s">
        <v>1</v>
      </c>
      <c r="I8" s="2" t="s">
        <v>2</v>
      </c>
      <c r="J8" s="2" t="s">
        <v>3</v>
      </c>
      <c r="K8" s="2" t="s">
        <v>1</v>
      </c>
      <c r="L8" s="2" t="s">
        <v>2</v>
      </c>
      <c r="M8" s="2" t="s">
        <v>3</v>
      </c>
      <c r="N8" s="2" t="s">
        <v>1</v>
      </c>
      <c r="O8" s="2" t="s">
        <v>2</v>
      </c>
      <c r="P8" s="2" t="s">
        <v>3</v>
      </c>
    </row>
    <row r="9" spans="1:16" s="1" customFormat="1" ht="18.2" customHeight="1" x14ac:dyDescent="0.15">
      <c r="A9" s="4" t="s">
        <v>4</v>
      </c>
      <c r="B9" s="5">
        <f>SUM(B10:B12)</f>
        <v>395042.01171505003</v>
      </c>
      <c r="C9" s="5">
        <f t="shared" ref="C9:M9" si="0">SUM(C10:C12)</f>
        <v>385531.58040102833</v>
      </c>
      <c r="D9" s="5">
        <f t="shared" si="0"/>
        <v>780573.59211607836</v>
      </c>
      <c r="E9" s="5">
        <f t="shared" si="0"/>
        <v>3282602.0700810715</v>
      </c>
      <c r="F9" s="5">
        <f t="shared" si="0"/>
        <v>3149925.9424034744</v>
      </c>
      <c r="G9" s="5">
        <f t="shared" si="0"/>
        <v>6432528.0124845468</v>
      </c>
      <c r="H9" s="5">
        <f t="shared" si="0"/>
        <v>390360.25100000005</v>
      </c>
      <c r="I9" s="5">
        <f t="shared" si="0"/>
        <v>426849.489</v>
      </c>
      <c r="J9" s="5">
        <f t="shared" si="0"/>
        <v>817209.74</v>
      </c>
      <c r="K9" s="5">
        <f t="shared" si="0"/>
        <v>3196127.2889999999</v>
      </c>
      <c r="L9" s="5">
        <f t="shared" si="0"/>
        <v>3354217.8299999996</v>
      </c>
      <c r="M9" s="5">
        <f t="shared" si="0"/>
        <v>6550345.1190000009</v>
      </c>
      <c r="N9" s="13">
        <f>IFERROR((K9-E9)/E9,"-")</f>
        <v>-2.6343363963983575E-2</v>
      </c>
      <c r="O9" s="13">
        <f t="shared" ref="O9:P15" si="1">IFERROR((L9-F9)/F9,"-")</f>
        <v>6.4856092280266536E-2</v>
      </c>
      <c r="P9" s="13">
        <f t="shared" si="1"/>
        <v>1.8315832637928551E-2</v>
      </c>
    </row>
    <row r="10" spans="1:16" s="1" customFormat="1" ht="15" customHeight="1" x14ac:dyDescent="0.15">
      <c r="A10" s="9" t="s">
        <v>5</v>
      </c>
      <c r="B10" s="6">
        <v>32721.490013488768</v>
      </c>
      <c r="C10" s="6">
        <v>52346.684999999998</v>
      </c>
      <c r="D10" s="6">
        <v>85068.17501348877</v>
      </c>
      <c r="E10" s="6">
        <v>491010.73765346716</v>
      </c>
      <c r="F10" s="6">
        <v>501692.59785000037</v>
      </c>
      <c r="G10" s="6">
        <v>992703.33550346759</v>
      </c>
      <c r="H10" s="6">
        <v>26743.867999999999</v>
      </c>
      <c r="I10" s="6">
        <v>23307.679</v>
      </c>
      <c r="J10" s="6">
        <v>50051.546999999999</v>
      </c>
      <c r="K10" s="6">
        <v>357943.04700000002</v>
      </c>
      <c r="L10" s="6">
        <v>345714.016</v>
      </c>
      <c r="M10" s="6">
        <v>703657.06299999997</v>
      </c>
      <c r="N10" s="11">
        <f>IFERROR((K10-E10)/E10,"-")</f>
        <v>-0.27100769993217583</v>
      </c>
      <c r="O10" s="11">
        <f t="shared" si="1"/>
        <v>-0.31090469047868224</v>
      </c>
      <c r="P10" s="11">
        <f t="shared" si="1"/>
        <v>-0.29117084849611446</v>
      </c>
    </row>
    <row r="11" spans="1:16" s="1" customFormat="1" ht="15" customHeight="1" x14ac:dyDescent="0.15">
      <c r="A11" s="9" t="s">
        <v>6</v>
      </c>
      <c r="B11" s="6">
        <v>319780.98741994507</v>
      </c>
      <c r="C11" s="6">
        <v>281006.75311123341</v>
      </c>
      <c r="D11" s="6">
        <v>600787.74053117854</v>
      </c>
      <c r="E11" s="6">
        <v>2485463.9438032452</v>
      </c>
      <c r="F11" s="6">
        <v>2231072.0806235424</v>
      </c>
      <c r="G11" s="6">
        <v>4716536.0244267881</v>
      </c>
      <c r="H11" s="6">
        <v>316778.55900000001</v>
      </c>
      <c r="I11" s="6">
        <v>333929.56599999999</v>
      </c>
      <c r="J11" s="6">
        <v>650708.125</v>
      </c>
      <c r="K11" s="6">
        <v>2407290.1850000001</v>
      </c>
      <c r="L11" s="6">
        <v>2426935.0559999999</v>
      </c>
      <c r="M11" s="6">
        <v>4834225.2410000004</v>
      </c>
      <c r="N11" s="11">
        <f t="shared" ref="N11:N15" si="2">IFERROR((K11-E11)/E11,"-")</f>
        <v>-3.1452380952114729E-2</v>
      </c>
      <c r="O11" s="11">
        <f t="shared" si="1"/>
        <v>8.7788725912305549E-2</v>
      </c>
      <c r="P11" s="11">
        <f t="shared" si="1"/>
        <v>2.4952468498852472E-2</v>
      </c>
    </row>
    <row r="12" spans="1:16" s="1" customFormat="1" ht="15" customHeight="1" x14ac:dyDescent="0.15">
      <c r="A12" s="9" t="s">
        <v>12</v>
      </c>
      <c r="B12" s="6">
        <v>42539.534281616216</v>
      </c>
      <c r="C12" s="6">
        <v>52178.142289794923</v>
      </c>
      <c r="D12" s="6">
        <v>94717.676571411139</v>
      </c>
      <c r="E12" s="6">
        <v>306127.3886243591</v>
      </c>
      <c r="F12" s="6">
        <v>417161.26392993162</v>
      </c>
      <c r="G12" s="6">
        <v>723288.65255429083</v>
      </c>
      <c r="H12" s="6">
        <v>46837.824000000001</v>
      </c>
      <c r="I12" s="6">
        <v>69612.244000000006</v>
      </c>
      <c r="J12" s="6">
        <v>116450.068</v>
      </c>
      <c r="K12" s="6">
        <v>430894.05700000003</v>
      </c>
      <c r="L12" s="6">
        <v>581568.75800000003</v>
      </c>
      <c r="M12" s="6">
        <v>1012462.8150000001</v>
      </c>
      <c r="N12" s="11">
        <f t="shared" si="2"/>
        <v>0.40756454016186983</v>
      </c>
      <c r="O12" s="11">
        <f t="shared" si="1"/>
        <v>0.39411016382787417</v>
      </c>
      <c r="P12" s="11">
        <f t="shared" si="1"/>
        <v>0.3998046442792817</v>
      </c>
    </row>
    <row r="13" spans="1:16" s="1" customFormat="1" ht="18.2" customHeight="1" x14ac:dyDescent="0.15">
      <c r="A13" s="4" t="s">
        <v>7</v>
      </c>
      <c r="B13" s="5">
        <v>17522.214</v>
      </c>
      <c r="C13" s="5">
        <v>119587.99</v>
      </c>
      <c r="D13" s="5">
        <v>137110.204</v>
      </c>
      <c r="E13" s="5">
        <v>78012.127999999997</v>
      </c>
      <c r="F13" s="5">
        <v>1486449.7609999999</v>
      </c>
      <c r="G13" s="5">
        <v>1564461.889</v>
      </c>
      <c r="H13" s="5">
        <v>3350.605</v>
      </c>
      <c r="I13" s="5">
        <v>169400.33900000001</v>
      </c>
      <c r="J13" s="5">
        <v>172750.94399999999</v>
      </c>
      <c r="K13" s="5">
        <v>88569.801000000007</v>
      </c>
      <c r="L13" s="5">
        <v>1404978.452</v>
      </c>
      <c r="M13" s="5">
        <v>1493548.253</v>
      </c>
      <c r="N13" s="11">
        <f t="shared" si="2"/>
        <v>0.13533373938985499</v>
      </c>
      <c r="O13" s="11">
        <f t="shared" si="1"/>
        <v>-5.4809325641245063E-2</v>
      </c>
      <c r="P13" s="11">
        <f t="shared" si="1"/>
        <v>-4.5327813031820006E-2</v>
      </c>
    </row>
    <row r="14" spans="1:16" s="1" customFormat="1" ht="18.2" customHeight="1" x14ac:dyDescent="0.15">
      <c r="A14" s="4" t="s">
        <v>8</v>
      </c>
      <c r="B14" s="5">
        <v>0</v>
      </c>
      <c r="C14" s="5">
        <v>193569.48</v>
      </c>
      <c r="D14" s="5">
        <v>193569.48</v>
      </c>
      <c r="E14" s="5">
        <v>0</v>
      </c>
      <c r="F14" s="5">
        <v>1517036.0789999999</v>
      </c>
      <c r="G14" s="5">
        <v>1517036.0789999999</v>
      </c>
      <c r="H14" s="5">
        <v>1010.226</v>
      </c>
      <c r="I14" s="5">
        <v>215875.54300000001</v>
      </c>
      <c r="J14" s="5">
        <v>216885.769</v>
      </c>
      <c r="K14" s="5">
        <v>1010.226</v>
      </c>
      <c r="L14" s="5">
        <v>1437622.2379999999</v>
      </c>
      <c r="M14" s="5">
        <v>1438632.4639999999</v>
      </c>
      <c r="N14" s="11" t="str">
        <f t="shared" si="2"/>
        <v>-</v>
      </c>
      <c r="O14" s="11">
        <f t="shared" si="1"/>
        <v>-5.2348023952303126E-2</v>
      </c>
      <c r="P14" s="11">
        <f t="shared" si="1"/>
        <v>-5.1682103072777347E-2</v>
      </c>
    </row>
    <row r="15" spans="1:16" s="1" customFormat="1" ht="21.95" customHeight="1" x14ac:dyDescent="0.15">
      <c r="A15" s="7" t="s">
        <v>9</v>
      </c>
      <c r="B15" s="8">
        <f>SUM(B9,B13,B14)</f>
        <v>412564.22571505001</v>
      </c>
      <c r="C15" s="8">
        <f t="shared" ref="C15:M15" si="3">SUM(C9,C13,C14)</f>
        <v>698689.05040102836</v>
      </c>
      <c r="D15" s="8">
        <f t="shared" si="3"/>
        <v>1111253.2761160785</v>
      </c>
      <c r="E15" s="8">
        <f t="shared" si="3"/>
        <v>3360614.1980810715</v>
      </c>
      <c r="F15" s="8">
        <f t="shared" si="3"/>
        <v>6153411.7824034747</v>
      </c>
      <c r="G15" s="8">
        <f t="shared" si="3"/>
        <v>9514025.9804845471</v>
      </c>
      <c r="H15" s="8">
        <f t="shared" si="3"/>
        <v>394721.08200000005</v>
      </c>
      <c r="I15" s="8">
        <f t="shared" si="3"/>
        <v>812125.37100000004</v>
      </c>
      <c r="J15" s="8">
        <f t="shared" si="3"/>
        <v>1206846.453</v>
      </c>
      <c r="K15" s="8">
        <f t="shared" si="3"/>
        <v>3285707.3159999996</v>
      </c>
      <c r="L15" s="8">
        <f t="shared" si="3"/>
        <v>6196818.5199999996</v>
      </c>
      <c r="M15" s="8">
        <f t="shared" si="3"/>
        <v>9482525.8360000011</v>
      </c>
      <c r="N15" s="12">
        <f t="shared" si="2"/>
        <v>-2.2289640424611689E-2</v>
      </c>
      <c r="O15" s="12">
        <f t="shared" si="1"/>
        <v>7.0540927751093141E-3</v>
      </c>
      <c r="P15" s="12">
        <f t="shared" si="1"/>
        <v>-3.3109163827342988E-3</v>
      </c>
    </row>
    <row r="16" spans="1:16" s="1" customFormat="1" ht="25.15" customHeight="1" x14ac:dyDescent="0.15"/>
    <row r="17" spans="14:16" x14ac:dyDescent="0.2">
      <c r="N17" s="10"/>
      <c r="O17" s="10"/>
      <c r="P17" s="10"/>
    </row>
  </sheetData>
  <mergeCells count="12">
    <mergeCell ref="A2:O2"/>
    <mergeCell ref="A3:P3"/>
    <mergeCell ref="A6:A7"/>
    <mergeCell ref="B6:G6"/>
    <mergeCell ref="B7:D7"/>
    <mergeCell ref="E7:G7"/>
    <mergeCell ref="H6:M6"/>
    <mergeCell ref="H7:J7"/>
    <mergeCell ref="K7:M7"/>
    <mergeCell ref="N5:P5"/>
    <mergeCell ref="N6:P6"/>
    <mergeCell ref="N7:P7"/>
  </mergeCells>
  <printOptions horizontalCentered="1"/>
  <pageMargins left="0.51181102362204722" right="0.51181102362204722" top="1.7322834645669292" bottom="0.74803149606299213" header="0.31496062992125984" footer="0.31496062992125984"/>
  <pageSetup paperSize="9" scale="84" orientation="landscape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2025-09-22T09:29:43Z</cp:lastPrinted>
  <dcterms:created xsi:type="dcterms:W3CDTF">2010-03-23T10:34:53Z</dcterms:created>
  <dcterms:modified xsi:type="dcterms:W3CDTF">2025-09-22T09:29:47Z</dcterms:modified>
</cp:coreProperties>
</file>