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:\Informacao_Gestao\GEP\SITE\boletim\PTLEI 12_2024\"/>
    </mc:Choice>
  </mc:AlternateContent>
  <xr:revisionPtr revIDLastSave="0" documentId="8_{118136C5-F83C-429D-A22D-AFCE773DC207}" xr6:coauthVersionLast="47" xr6:coauthVersionMax="47" xr10:uidLastSave="{00000000-0000-0000-0000-000000000000}"/>
  <bookViews>
    <workbookView xWindow="23880" yWindow="-120" windowWidth="24240" windowHeight="13140" xr2:uid="{00000000-000D-0000-FFFF-FFFF00000000}"/>
  </bookViews>
  <sheets>
    <sheet name="sheet_1" sheetId="1" r:id="rId1"/>
  </sheets>
  <definedNames>
    <definedName name="_xlnm.Print_Area" localSheetId="0">sheet_1!$A$2:$Q$31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9JJyai+wAzhfxagWFp9eQ6QiMF0TKz6PfWDaZWrpNHk="/>
    </ext>
  </extLst>
</workbook>
</file>

<file path=xl/calcChain.xml><?xml version="1.0" encoding="utf-8"?>
<calcChain xmlns="http://schemas.openxmlformats.org/spreadsheetml/2006/main">
  <c r="Q31" i="1" l="1"/>
  <c r="P31" i="1"/>
  <c r="O31" i="1"/>
  <c r="Q30" i="1"/>
  <c r="P30" i="1"/>
  <c r="O30" i="1"/>
  <c r="Q29" i="1"/>
  <c r="P29" i="1"/>
  <c r="O29" i="1"/>
  <c r="N28" i="1"/>
  <c r="Q28" i="1" s="1"/>
  <c r="M28" i="1"/>
  <c r="P28" i="1" s="1"/>
  <c r="L28" i="1"/>
  <c r="O28" i="1" s="1"/>
  <c r="K28" i="1"/>
  <c r="J28" i="1"/>
  <c r="I28" i="1"/>
  <c r="H28" i="1"/>
  <c r="G28" i="1"/>
  <c r="F28" i="1"/>
  <c r="E28" i="1"/>
  <c r="D28" i="1"/>
  <c r="C28" i="1"/>
  <c r="Q26" i="1"/>
  <c r="P26" i="1"/>
  <c r="O26" i="1"/>
  <c r="Q25" i="1"/>
  <c r="P25" i="1"/>
  <c r="O25" i="1"/>
  <c r="N24" i="1"/>
  <c r="M24" i="1"/>
  <c r="P24" i="1" s="1"/>
  <c r="L24" i="1"/>
  <c r="O24" i="1" s="1"/>
  <c r="K24" i="1"/>
  <c r="J24" i="1"/>
  <c r="I24" i="1"/>
  <c r="H24" i="1"/>
  <c r="Q24" i="1" s="1"/>
  <c r="G24" i="1"/>
  <c r="F24" i="1"/>
  <c r="E24" i="1"/>
  <c r="D24" i="1"/>
  <c r="C24" i="1"/>
  <c r="Q23" i="1"/>
  <c r="P23" i="1"/>
  <c r="O23" i="1"/>
  <c r="N22" i="1"/>
  <c r="Q22" i="1" s="1"/>
  <c r="M22" i="1"/>
  <c r="P22" i="1" s="1"/>
  <c r="L22" i="1"/>
  <c r="O22" i="1" s="1"/>
  <c r="K22" i="1"/>
  <c r="J22" i="1"/>
  <c r="I22" i="1"/>
  <c r="H22" i="1"/>
  <c r="G22" i="1"/>
  <c r="F22" i="1"/>
  <c r="E22" i="1"/>
  <c r="D22" i="1"/>
  <c r="C22" i="1"/>
  <c r="P21" i="1"/>
  <c r="N21" i="1"/>
  <c r="M21" i="1"/>
  <c r="L21" i="1"/>
  <c r="O21" i="1" s="1"/>
  <c r="K21" i="1"/>
  <c r="J21" i="1"/>
  <c r="I21" i="1"/>
  <c r="H21" i="1"/>
  <c r="Q21" i="1" s="1"/>
  <c r="G21" i="1"/>
  <c r="F21" i="1"/>
  <c r="E21" i="1"/>
  <c r="D21" i="1"/>
  <c r="C21" i="1"/>
  <c r="Q19" i="1"/>
  <c r="P19" i="1"/>
  <c r="O19" i="1"/>
  <c r="Q18" i="1"/>
  <c r="P18" i="1"/>
  <c r="O18" i="1"/>
  <c r="Q16" i="1"/>
  <c r="P16" i="1"/>
  <c r="O16" i="1"/>
  <c r="Q15" i="1"/>
  <c r="P15" i="1"/>
  <c r="O15" i="1"/>
  <c r="Q13" i="1"/>
  <c r="P13" i="1"/>
  <c r="O13" i="1"/>
  <c r="Q12" i="1"/>
  <c r="P12" i="1"/>
  <c r="O12" i="1"/>
  <c r="Q11" i="1"/>
  <c r="P11" i="1"/>
  <c r="O11" i="1"/>
  <c r="Q10" i="1"/>
  <c r="P10" i="1"/>
  <c r="O10" i="1"/>
  <c r="O9" i="1"/>
  <c r="N9" i="1"/>
  <c r="M9" i="1"/>
  <c r="L9" i="1"/>
  <c r="K9" i="1"/>
  <c r="J9" i="1"/>
  <c r="I9" i="1"/>
  <c r="H9" i="1"/>
  <c r="Q9" i="1" s="1"/>
  <c r="G9" i="1"/>
  <c r="P9" i="1" s="1"/>
  <c r="F9" i="1"/>
  <c r="E9" i="1"/>
  <c r="D9" i="1"/>
  <c r="C9" i="1"/>
</calcChain>
</file>

<file path=xl/sharedStrings.xml><?xml version="1.0" encoding="utf-8"?>
<sst xmlns="http://schemas.openxmlformats.org/spreadsheetml/2006/main" count="49" uniqueCount="31">
  <si>
    <t>Porto de Leixões</t>
  </si>
  <si>
    <t>Movimento de Contentores</t>
  </si>
  <si>
    <t>Contentores</t>
  </si>
  <si>
    <t>Variação Acumulada</t>
  </si>
  <si>
    <t>Carga</t>
  </si>
  <si>
    <t>Descarga</t>
  </si>
  <si>
    <t>Total</t>
  </si>
  <si>
    <t>MOVIMENTO GERAL</t>
  </si>
  <si>
    <t xml:space="preserve">  Nº CONTENTORES</t>
  </si>
  <si>
    <t>20'</t>
  </si>
  <si>
    <t>&gt;20' e &lt;40'</t>
  </si>
  <si>
    <t>40'</t>
  </si>
  <si>
    <t>&gt;40'</t>
  </si>
  <si>
    <t xml:space="preserve">    Manif. de/para o porto</t>
  </si>
  <si>
    <t>Cheios</t>
  </si>
  <si>
    <t>Vazios</t>
  </si>
  <si>
    <t xml:space="preserve">    Trânsito</t>
  </si>
  <si>
    <t xml:space="preserve">    Totais</t>
  </si>
  <si>
    <t xml:space="preserve">  TEUS</t>
  </si>
  <si>
    <t xml:space="preserve">  TONELADAS</t>
  </si>
  <si>
    <t>Tara</t>
  </si>
  <si>
    <t>Conteúdo</t>
  </si>
  <si>
    <t xml:space="preserve">  MOVIMENTO POR LOCAL (Nº)</t>
  </si>
  <si>
    <t xml:space="preserve">    Terminais de Contentores</t>
  </si>
  <si>
    <t>T. C. Norte</t>
  </si>
  <si>
    <t>T. C. Sul</t>
  </si>
  <si>
    <t xml:space="preserve">    Cais convencionais</t>
  </si>
  <si>
    <t>2023</t>
  </si>
  <si>
    <t>2024</t>
  </si>
  <si>
    <t>DEZEMBRO</t>
  </si>
  <si>
    <t>JANEIRO/DEZEMBRO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</si>
</sst>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"/>
    <numFmt numFmtId="165" formatCode="#\ ###\ ###;#\ ###\ ###;0"/>
  </numFmts>
  <fonts count="11" x14ac:knownFonts="1">
    <font>
      <sz val="10"/>
      <color rgb="FF000000"/>
      <name val="Arial"/>
      <scheme val="minor"/>
    </font>
    <font>
      <sz val="6"/>
      <color rgb="FF000000"/>
      <name val="Arial"/>
      <family val="2"/>
    </font>
    <font>
      <b/>
      <sz val="14"/>
      <color rgb="FF000084"/>
      <name val="Tahoma"/>
      <family val="2"/>
    </font>
    <font>
      <sz val="10"/>
      <name val="Arial"/>
      <family val="2"/>
    </font>
    <font>
      <b/>
      <sz val="12"/>
      <color rgb="FF000084"/>
      <name val="Tahoma"/>
      <family val="2"/>
    </font>
    <font>
      <b/>
      <sz val="8"/>
      <color rgb="FFFFFFFF"/>
      <name val="Tahoma"/>
      <family val="2"/>
    </font>
    <font>
      <sz val="8"/>
      <color rgb="FF000084"/>
      <name val="Arial"/>
      <family val="2"/>
    </font>
    <font>
      <b/>
      <sz val="8"/>
      <color rgb="FF000084"/>
      <name val="Tahoma"/>
      <family val="2"/>
    </font>
    <font>
      <sz val="8"/>
      <color rgb="FF000000"/>
      <name val="Tahoma"/>
      <family val="2"/>
    </font>
    <font>
      <b/>
      <sz val="9"/>
      <color rgb="FF000084"/>
      <name val="Arial"/>
      <family val="2"/>
    </font>
    <font>
      <b/>
      <sz val="8"/>
      <color rgb="FF00206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4"/>
        <bgColor rgb="FF000084"/>
      </patternFill>
    </fill>
    <fill>
      <patternFill patternType="solid">
        <fgColor rgb="FFF0F0F4"/>
        <bgColor rgb="FFF0F0F4"/>
      </patternFill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ACAD9"/>
      </left>
      <right/>
      <top style="thin">
        <color rgb="FFCACAD9"/>
      </top>
      <bottom style="thin">
        <color rgb="FFCACAD9"/>
      </bottom>
      <diagonal/>
    </border>
    <border>
      <left/>
      <right/>
      <top style="thin">
        <color rgb="FFCACAD9"/>
      </top>
      <bottom style="thin">
        <color rgb="FFCACAD9"/>
      </bottom>
      <diagonal/>
    </border>
    <border>
      <left/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AD9"/>
      </left>
      <right/>
      <top style="thin">
        <color rgb="FFCACAD9"/>
      </top>
      <bottom/>
      <diagonal/>
    </border>
    <border>
      <left/>
      <right/>
      <top style="thin">
        <color rgb="FFCACAD9"/>
      </top>
      <bottom/>
      <diagonal/>
    </border>
    <border>
      <left/>
      <right style="thin">
        <color rgb="FFCACAD9"/>
      </right>
      <top style="thin">
        <color rgb="FFCACAD9"/>
      </top>
      <bottom/>
      <diagonal/>
    </border>
    <border>
      <left/>
      <right/>
      <top/>
      <bottom/>
      <diagonal/>
    </border>
    <border>
      <left style="thin">
        <color rgb="FFCACAD9"/>
      </left>
      <right/>
      <top/>
      <bottom style="thin">
        <color rgb="FFCACAD9"/>
      </bottom>
      <diagonal/>
    </border>
    <border>
      <left/>
      <right/>
      <top/>
      <bottom style="thin">
        <color rgb="FFCACAD9"/>
      </bottom>
      <diagonal/>
    </border>
    <border>
      <left/>
      <right style="thin">
        <color rgb="FFCACAD9"/>
      </right>
      <top/>
      <bottom style="thin">
        <color rgb="FFCACAD9"/>
      </bottom>
      <diagonal/>
    </border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/>
      <top style="thin">
        <color rgb="FFCAC9D9"/>
      </top>
      <bottom style="thin">
        <color rgb="FFCAC9D9"/>
      </bottom>
      <diagonal/>
    </border>
    <border>
      <left/>
      <right/>
      <top style="thin">
        <color rgb="FFCAC9D9"/>
      </top>
      <bottom style="thin">
        <color rgb="FFCAC9D9"/>
      </bottom>
      <diagonal/>
    </border>
    <border>
      <left/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AD9"/>
      </left>
      <right/>
      <top style="thin">
        <color rgb="FFCACAD9"/>
      </top>
      <bottom style="thin">
        <color rgb="FFCACAD9"/>
      </bottom>
      <diagonal/>
    </border>
    <border>
      <left/>
      <right/>
      <top style="thin">
        <color rgb="FFCAC9D9"/>
      </top>
      <bottom style="thin">
        <color rgb="FFCAC9D9"/>
      </bottom>
      <diagonal/>
    </border>
    <border>
      <left/>
      <right style="thin">
        <color rgb="FFCACAD9"/>
      </right>
      <top style="thin">
        <color rgb="FFCAC9D9"/>
      </top>
      <bottom style="thin">
        <color rgb="FFCAC9D9"/>
      </bottom>
      <diagonal/>
    </border>
    <border>
      <left/>
      <right/>
      <top style="thin">
        <color rgb="FFCACAD9"/>
      </top>
      <bottom style="thin">
        <color rgb="FFCACAD9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left"/>
    </xf>
    <xf numFmtId="49" fontId="5" fillId="3" borderId="17" xfId="0" applyNumberFormat="1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49" fontId="7" fillId="2" borderId="17" xfId="0" applyNumberFormat="1" applyFont="1" applyFill="1" applyBorder="1" applyAlignment="1">
      <alignment horizontal="left" vertical="center"/>
    </xf>
    <xf numFmtId="164" fontId="7" fillId="2" borderId="17" xfId="0" applyNumberFormat="1" applyFont="1" applyFill="1" applyBorder="1" applyAlignment="1">
      <alignment horizontal="right" vertical="center"/>
    </xf>
    <xf numFmtId="9" fontId="7" fillId="2" borderId="17" xfId="0" applyNumberFormat="1" applyFont="1" applyFill="1" applyBorder="1" applyAlignment="1">
      <alignment horizontal="right" vertical="center"/>
    </xf>
    <xf numFmtId="165" fontId="8" fillId="4" borderId="21" xfId="0" applyNumberFormat="1" applyFont="1" applyFill="1" applyBorder="1" applyAlignment="1">
      <alignment horizontal="right" vertical="center"/>
    </xf>
    <xf numFmtId="9" fontId="8" fillId="4" borderId="21" xfId="0" applyNumberFormat="1" applyFont="1" applyFill="1" applyBorder="1" applyAlignment="1">
      <alignment horizontal="right" vertical="center"/>
    </xf>
    <xf numFmtId="49" fontId="8" fillId="2" borderId="21" xfId="0" applyNumberFormat="1" applyFont="1" applyFill="1" applyBorder="1" applyAlignment="1">
      <alignment horizontal="right" vertical="center"/>
    </xf>
    <xf numFmtId="165" fontId="8" fillId="2" borderId="21" xfId="0" applyNumberFormat="1" applyFont="1" applyFill="1" applyBorder="1" applyAlignment="1">
      <alignment horizontal="right" vertical="center"/>
    </xf>
    <xf numFmtId="9" fontId="8" fillId="5" borderId="21" xfId="0" applyNumberFormat="1" applyFont="1" applyFill="1" applyBorder="1" applyAlignment="1">
      <alignment horizontal="right" vertical="center"/>
    </xf>
    <xf numFmtId="49" fontId="7" fillId="2" borderId="22" xfId="0" applyNumberFormat="1" applyFont="1" applyFill="1" applyBorder="1" applyAlignment="1">
      <alignment horizontal="left" vertical="center"/>
    </xf>
    <xf numFmtId="49" fontId="8" fillId="2" borderId="21" xfId="0" applyNumberFormat="1" applyFont="1" applyFill="1" applyBorder="1" applyAlignment="1">
      <alignment horizontal="right" vertical="center" wrapText="1"/>
    </xf>
    <xf numFmtId="1" fontId="8" fillId="4" borderId="21" xfId="0" applyNumberFormat="1" applyFont="1" applyFill="1" applyBorder="1" applyAlignment="1">
      <alignment horizontal="right" vertical="center"/>
    </xf>
    <xf numFmtId="1" fontId="8" fillId="2" borderId="21" xfId="0" applyNumberFormat="1" applyFont="1" applyFill="1" applyBorder="1" applyAlignment="1">
      <alignment horizontal="right" vertical="center"/>
    </xf>
    <xf numFmtId="49" fontId="7" fillId="2" borderId="21" xfId="0" applyNumberFormat="1" applyFont="1" applyFill="1" applyBorder="1" applyAlignment="1">
      <alignment horizontal="left" vertical="center"/>
    </xf>
    <xf numFmtId="165" fontId="7" fillId="2" borderId="21" xfId="0" applyNumberFormat="1" applyFont="1" applyFill="1" applyBorder="1" applyAlignment="1">
      <alignment horizontal="right" vertical="center"/>
    </xf>
    <xf numFmtId="49" fontId="7" fillId="2" borderId="17" xfId="0" applyNumberFormat="1" applyFont="1" applyFill="1" applyBorder="1" applyAlignment="1">
      <alignment horizontal="right" vertical="center"/>
    </xf>
    <xf numFmtId="49" fontId="8" fillId="2" borderId="21" xfId="0" applyNumberFormat="1" applyFont="1" applyFill="1" applyBorder="1" applyAlignment="1">
      <alignment horizontal="right" wrapText="1"/>
    </xf>
    <xf numFmtId="164" fontId="7" fillId="2" borderId="21" xfId="0" applyNumberFormat="1" applyFont="1" applyFill="1" applyBorder="1" applyAlignment="1">
      <alignment horizontal="right" vertical="center"/>
    </xf>
    <xf numFmtId="49" fontId="10" fillId="2" borderId="17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49" fontId="4" fillId="2" borderId="2" xfId="0" applyNumberFormat="1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left"/>
    </xf>
    <xf numFmtId="0" fontId="3" fillId="0" borderId="7" xfId="0" applyFont="1" applyBorder="1"/>
    <xf numFmtId="0" fontId="3" fillId="0" borderId="8" xfId="0" applyFont="1" applyBorder="1"/>
    <xf numFmtId="49" fontId="7" fillId="2" borderId="25" xfId="0" applyNumberFormat="1" applyFont="1" applyFill="1" applyBorder="1" applyAlignment="1">
      <alignment horizontal="left" vertical="center"/>
    </xf>
    <xf numFmtId="49" fontId="5" fillId="3" borderId="5" xfId="0" applyNumberFormat="1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6" xfId="0" applyFont="1" applyBorder="1"/>
    <xf numFmtId="1" fontId="5" fillId="3" borderId="6" xfId="0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49" fontId="5" fillId="3" borderId="6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left"/>
    </xf>
    <xf numFmtId="0" fontId="3" fillId="0" borderId="19" xfId="0" applyFont="1" applyBorder="1"/>
    <xf numFmtId="0" fontId="3" fillId="0" borderId="20" xfId="0" applyFont="1" applyBorder="1"/>
    <xf numFmtId="0" fontId="9" fillId="2" borderId="23" xfId="0" applyFont="1" applyFill="1" applyBorder="1" applyAlignment="1">
      <alignment horizontal="left"/>
    </xf>
    <xf numFmtId="0" fontId="3" fillId="0" borderId="2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B1" workbookViewId="0">
      <selection activeCell="S13" sqref="S13"/>
    </sheetView>
  </sheetViews>
  <sheetFormatPr defaultColWidth="12.5703125" defaultRowHeight="15" customHeight="1" x14ac:dyDescent="0.2"/>
  <cols>
    <col min="1" max="1" width="1" hidden="1" customWidth="1" collapsed="1"/>
    <col min="2" max="2" width="25.140625" customWidth="1" collapsed="1"/>
    <col min="3" max="5" width="8.85546875" customWidth="1" collapsed="1"/>
    <col min="6" max="8" width="10.28515625" customWidth="1" collapsed="1"/>
    <col min="9" max="11" width="8.85546875" customWidth="1" collapsed="1"/>
    <col min="12" max="14" width="10.28515625" customWidth="1" collapsed="1"/>
    <col min="15" max="15" width="5.7109375" customWidth="1" collapsed="1"/>
    <col min="16" max="16" width="8.5703125" customWidth="1" collapsed="1"/>
    <col min="17" max="17" width="5.140625" customWidth="1" collapsed="1"/>
    <col min="18" max="26" width="8.5703125" customWidth="1" collapsed="1"/>
  </cols>
  <sheetData>
    <row r="1" spans="1:26" ht="20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 x14ac:dyDescent="0.2">
      <c r="A2" s="1"/>
      <c r="B2" s="22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4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">
      <c r="A3" s="1"/>
      <c r="B3" s="25" t="s">
        <v>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4"/>
      <c r="R3" s="1"/>
      <c r="S3" s="1"/>
      <c r="T3" s="1"/>
      <c r="U3" s="1"/>
      <c r="V3" s="1"/>
      <c r="W3" s="1"/>
      <c r="X3" s="1"/>
      <c r="Y3" s="1"/>
      <c r="Z3" s="1"/>
    </row>
    <row r="4" spans="1:26" ht="5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">
      <c r="A5" s="1"/>
      <c r="B5" s="30" t="s">
        <v>2</v>
      </c>
      <c r="C5" s="33" t="s">
        <v>27</v>
      </c>
      <c r="D5" s="27"/>
      <c r="E5" s="27"/>
      <c r="F5" s="27"/>
      <c r="G5" s="27"/>
      <c r="H5" s="28"/>
      <c r="I5" s="33" t="s">
        <v>28</v>
      </c>
      <c r="J5" s="27"/>
      <c r="K5" s="27"/>
      <c r="L5" s="27"/>
      <c r="M5" s="27"/>
      <c r="N5" s="28"/>
      <c r="O5" s="34" t="s">
        <v>3</v>
      </c>
      <c r="P5" s="35"/>
      <c r="Q5" s="36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2">
      <c r="A6" s="1"/>
      <c r="B6" s="31"/>
      <c r="C6" s="40" t="s">
        <v>29</v>
      </c>
      <c r="D6" s="27"/>
      <c r="E6" s="28"/>
      <c r="F6" s="40" t="s">
        <v>30</v>
      </c>
      <c r="G6" s="27"/>
      <c r="H6" s="28"/>
      <c r="I6" s="40" t="s">
        <v>29</v>
      </c>
      <c r="J6" s="27"/>
      <c r="K6" s="28"/>
      <c r="L6" s="40" t="s">
        <v>30</v>
      </c>
      <c r="M6" s="27"/>
      <c r="N6" s="28"/>
      <c r="O6" s="37"/>
      <c r="P6" s="38"/>
      <c r="Q6" s="39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">
      <c r="A7" s="1"/>
      <c r="B7" s="32"/>
      <c r="C7" s="2" t="s">
        <v>4</v>
      </c>
      <c r="D7" s="2" t="s">
        <v>5</v>
      </c>
      <c r="E7" s="2" t="s">
        <v>6</v>
      </c>
      <c r="F7" s="2" t="s">
        <v>4</v>
      </c>
      <c r="G7" s="2" t="s">
        <v>5</v>
      </c>
      <c r="H7" s="2" t="s">
        <v>6</v>
      </c>
      <c r="I7" s="2" t="s">
        <v>4</v>
      </c>
      <c r="J7" s="2" t="s">
        <v>5</v>
      </c>
      <c r="K7" s="2" t="s">
        <v>6</v>
      </c>
      <c r="L7" s="3" t="s">
        <v>4</v>
      </c>
      <c r="M7" s="2" t="s">
        <v>5</v>
      </c>
      <c r="N7" s="2" t="s">
        <v>6</v>
      </c>
      <c r="O7" s="2" t="s">
        <v>4</v>
      </c>
      <c r="P7" s="2" t="s">
        <v>5</v>
      </c>
      <c r="Q7" s="2" t="s">
        <v>6</v>
      </c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2">
      <c r="A8" s="1"/>
      <c r="B8" s="21" t="s">
        <v>7</v>
      </c>
      <c r="C8" s="41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3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 x14ac:dyDescent="0.2">
      <c r="A9" s="1"/>
      <c r="B9" s="4" t="s">
        <v>8</v>
      </c>
      <c r="C9" s="5">
        <f t="shared" ref="C9:N9" si="0">SUM(C10:C13)</f>
        <v>16478</v>
      </c>
      <c r="D9" s="5">
        <f t="shared" si="0"/>
        <v>17921</v>
      </c>
      <c r="E9" s="5">
        <f t="shared" si="0"/>
        <v>34399</v>
      </c>
      <c r="F9" s="5">
        <f t="shared" si="0"/>
        <v>201896</v>
      </c>
      <c r="G9" s="5">
        <f t="shared" si="0"/>
        <v>219012</v>
      </c>
      <c r="H9" s="5">
        <f t="shared" si="0"/>
        <v>420908</v>
      </c>
      <c r="I9" s="5">
        <f t="shared" si="0"/>
        <v>16186</v>
      </c>
      <c r="J9" s="5">
        <f t="shared" si="0"/>
        <v>18010</v>
      </c>
      <c r="K9" s="5">
        <f t="shared" si="0"/>
        <v>34196</v>
      </c>
      <c r="L9" s="5">
        <f t="shared" si="0"/>
        <v>208323</v>
      </c>
      <c r="M9" s="5">
        <f t="shared" si="0"/>
        <v>219030</v>
      </c>
      <c r="N9" s="5">
        <f t="shared" si="0"/>
        <v>427353</v>
      </c>
      <c r="O9" s="6">
        <f t="shared" ref="O9:Q9" si="1">IFERROR((L9-F9)/F9,"-")</f>
        <v>3.1833221064310337E-2</v>
      </c>
      <c r="P9" s="6">
        <f t="shared" si="1"/>
        <v>8.218727740945701E-5</v>
      </c>
      <c r="Q9" s="6">
        <f t="shared" si="1"/>
        <v>1.5312134718275727E-2</v>
      </c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">
      <c r="A10" s="1"/>
      <c r="B10" s="7" t="s">
        <v>9</v>
      </c>
      <c r="C10" s="7">
        <v>5453</v>
      </c>
      <c r="D10" s="7">
        <v>6416</v>
      </c>
      <c r="E10" s="7">
        <v>11869</v>
      </c>
      <c r="F10" s="7">
        <v>68823</v>
      </c>
      <c r="G10" s="7">
        <v>75047</v>
      </c>
      <c r="H10" s="7">
        <v>143870</v>
      </c>
      <c r="I10" s="7">
        <v>5220</v>
      </c>
      <c r="J10" s="7">
        <v>5775</v>
      </c>
      <c r="K10" s="7">
        <v>10995</v>
      </c>
      <c r="L10" s="7">
        <v>69972</v>
      </c>
      <c r="M10" s="7">
        <v>73756</v>
      </c>
      <c r="N10" s="7">
        <v>143728</v>
      </c>
      <c r="O10" s="8">
        <f t="shared" ref="O10:Q10" si="2">IFERROR((L10-F10)/F10,"-")</f>
        <v>1.6695000217950395E-2</v>
      </c>
      <c r="P10" s="8">
        <f t="shared" si="2"/>
        <v>-1.7202553066744841E-2</v>
      </c>
      <c r="Q10" s="8">
        <f t="shared" si="2"/>
        <v>-9.8700215472301376E-4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">
      <c r="A11" s="1"/>
      <c r="B11" s="9" t="s">
        <v>10</v>
      </c>
      <c r="C11" s="10">
        <v>359</v>
      </c>
      <c r="D11" s="10">
        <v>463</v>
      </c>
      <c r="E11" s="10">
        <v>822</v>
      </c>
      <c r="F11" s="10">
        <v>3849</v>
      </c>
      <c r="G11" s="10">
        <v>5282</v>
      </c>
      <c r="H11" s="10">
        <v>9131</v>
      </c>
      <c r="I11" s="10">
        <v>341</v>
      </c>
      <c r="J11" s="10">
        <v>410</v>
      </c>
      <c r="K11" s="10">
        <v>751</v>
      </c>
      <c r="L11" s="10">
        <v>4442</v>
      </c>
      <c r="M11" s="10">
        <v>5561</v>
      </c>
      <c r="N11" s="10">
        <v>10003</v>
      </c>
      <c r="O11" s="11">
        <f t="shared" ref="O11:Q11" si="3">IFERROR((L11-F11)/F11,"-")</f>
        <v>0.15406599116653677</v>
      </c>
      <c r="P11" s="11">
        <f t="shared" si="3"/>
        <v>5.2820901173797806E-2</v>
      </c>
      <c r="Q11" s="11">
        <f t="shared" si="3"/>
        <v>9.5498850071186067E-2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">
      <c r="A12" s="1"/>
      <c r="B12" s="7" t="s">
        <v>11</v>
      </c>
      <c r="C12" s="7">
        <v>8988</v>
      </c>
      <c r="D12" s="7">
        <v>9575</v>
      </c>
      <c r="E12" s="7">
        <v>18563</v>
      </c>
      <c r="F12" s="7">
        <v>109661</v>
      </c>
      <c r="G12" s="7">
        <v>120161</v>
      </c>
      <c r="H12" s="7">
        <v>229822</v>
      </c>
      <c r="I12" s="7">
        <v>9087</v>
      </c>
      <c r="J12" s="7">
        <v>9890</v>
      </c>
      <c r="K12" s="7">
        <v>18977</v>
      </c>
      <c r="L12" s="7">
        <v>112626</v>
      </c>
      <c r="M12" s="7">
        <v>118969</v>
      </c>
      <c r="N12" s="7">
        <v>231595</v>
      </c>
      <c r="O12" s="8">
        <f t="shared" ref="O12:Q12" si="4">IFERROR((L12-F12)/F12,"-")</f>
        <v>2.7037871257785357E-2</v>
      </c>
      <c r="P12" s="8">
        <f t="shared" si="4"/>
        <v>-9.9200239678431442E-3</v>
      </c>
      <c r="Q12" s="8">
        <f t="shared" si="4"/>
        <v>7.7146661329202601E-3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">
      <c r="A13" s="1"/>
      <c r="B13" s="9" t="s">
        <v>12</v>
      </c>
      <c r="C13" s="10">
        <v>1678</v>
      </c>
      <c r="D13" s="10">
        <v>1467</v>
      </c>
      <c r="E13" s="10">
        <v>3145</v>
      </c>
      <c r="F13" s="10">
        <v>19563</v>
      </c>
      <c r="G13" s="10">
        <v>18522</v>
      </c>
      <c r="H13" s="10">
        <v>38085</v>
      </c>
      <c r="I13" s="10">
        <v>1538</v>
      </c>
      <c r="J13" s="10">
        <v>1935</v>
      </c>
      <c r="K13" s="10">
        <v>3473</v>
      </c>
      <c r="L13" s="10">
        <v>21283</v>
      </c>
      <c r="M13" s="10">
        <v>20744</v>
      </c>
      <c r="N13" s="10">
        <v>42027</v>
      </c>
      <c r="O13" s="11">
        <f t="shared" ref="O13:Q13" si="5">IFERROR((L13-F13)/F13,"-")</f>
        <v>8.7921075499667739E-2</v>
      </c>
      <c r="P13" s="11">
        <f t="shared" si="5"/>
        <v>0.11996544649605874</v>
      </c>
      <c r="Q13" s="11">
        <f t="shared" si="5"/>
        <v>0.10350531705395825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2">
      <c r="A14" s="1"/>
      <c r="B14" s="12" t="s">
        <v>13</v>
      </c>
      <c r="C14" s="44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5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">
      <c r="A15" s="1"/>
      <c r="B15" s="13" t="s">
        <v>14</v>
      </c>
      <c r="C15" s="7">
        <v>13435</v>
      </c>
      <c r="D15" s="7">
        <v>10137</v>
      </c>
      <c r="E15" s="7">
        <v>23572</v>
      </c>
      <c r="F15" s="7">
        <v>159619</v>
      </c>
      <c r="G15" s="7">
        <v>134705</v>
      </c>
      <c r="H15" s="7">
        <v>294324</v>
      </c>
      <c r="I15" s="7">
        <v>12062</v>
      </c>
      <c r="J15" s="7">
        <v>10327</v>
      </c>
      <c r="K15" s="7">
        <v>22389</v>
      </c>
      <c r="L15" s="7">
        <v>158854</v>
      </c>
      <c r="M15" s="7">
        <v>132092</v>
      </c>
      <c r="N15" s="7">
        <v>290946</v>
      </c>
      <c r="O15" s="8">
        <f t="shared" ref="O15:Q15" si="6">IFERROR((L15-F15)/F15,"-")</f>
        <v>-4.7926625276439525E-3</v>
      </c>
      <c r="P15" s="8">
        <f t="shared" si="6"/>
        <v>-1.939794365465276E-2</v>
      </c>
      <c r="Q15" s="8">
        <f t="shared" si="6"/>
        <v>-1.1477147633220532E-2</v>
      </c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">
      <c r="A16" s="1"/>
      <c r="B16" s="13" t="s">
        <v>15</v>
      </c>
      <c r="C16" s="10">
        <v>2098</v>
      </c>
      <c r="D16" s="10">
        <v>6913</v>
      </c>
      <c r="E16" s="10">
        <v>9011</v>
      </c>
      <c r="F16" s="10">
        <v>27082</v>
      </c>
      <c r="G16" s="10">
        <v>70137</v>
      </c>
      <c r="H16" s="10">
        <v>97219</v>
      </c>
      <c r="I16" s="10">
        <v>2034</v>
      </c>
      <c r="J16" s="10">
        <v>5360</v>
      </c>
      <c r="K16" s="10">
        <v>7394</v>
      </c>
      <c r="L16" s="10">
        <v>29500</v>
      </c>
      <c r="M16" s="10">
        <v>67313</v>
      </c>
      <c r="N16" s="10">
        <v>96813</v>
      </c>
      <c r="O16" s="11">
        <f t="shared" ref="O16:Q16" si="7">IFERROR((L16-F16)/F16,"-")</f>
        <v>8.9284395539472719E-2</v>
      </c>
      <c r="P16" s="11">
        <f t="shared" si="7"/>
        <v>-4.0264054635926826E-2</v>
      </c>
      <c r="Q16" s="11">
        <f t="shared" si="7"/>
        <v>-4.1761384091587037E-3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 x14ac:dyDescent="0.2">
      <c r="A17" s="1"/>
      <c r="B17" s="12" t="s">
        <v>16</v>
      </c>
      <c r="C17" s="26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8"/>
      <c r="R17" s="1"/>
      <c r="S17" s="1"/>
      <c r="T17" s="1"/>
      <c r="U17" s="1"/>
      <c r="V17" s="1"/>
      <c r="W17" s="1"/>
      <c r="X17" s="1"/>
      <c r="Y17" s="1"/>
      <c r="Z17" s="1"/>
    </row>
    <row r="18" spans="1:26" ht="10.5" customHeight="1" x14ac:dyDescent="0.2">
      <c r="A18" s="1"/>
      <c r="B18" s="13" t="s">
        <v>14</v>
      </c>
      <c r="C18" s="7">
        <v>891</v>
      </c>
      <c r="D18" s="7">
        <v>847</v>
      </c>
      <c r="E18" s="7">
        <v>1738</v>
      </c>
      <c r="F18" s="7">
        <v>13919</v>
      </c>
      <c r="G18" s="7">
        <v>13522</v>
      </c>
      <c r="H18" s="7">
        <v>27441</v>
      </c>
      <c r="I18" s="7">
        <v>1945</v>
      </c>
      <c r="J18" s="7">
        <v>2197</v>
      </c>
      <c r="K18" s="7">
        <v>4142</v>
      </c>
      <c r="L18" s="7">
        <v>18089</v>
      </c>
      <c r="M18" s="7">
        <v>18059</v>
      </c>
      <c r="N18" s="7">
        <v>36148</v>
      </c>
      <c r="O18" s="8">
        <f t="shared" ref="O18:Q18" si="8">IFERROR((L18-F18)/F18,"-")</f>
        <v>0.29959048782240105</v>
      </c>
      <c r="P18" s="8">
        <f t="shared" si="8"/>
        <v>0.33552728886259431</v>
      </c>
      <c r="Q18" s="8">
        <f t="shared" si="8"/>
        <v>0.31729893225465544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ht="10.5" customHeight="1" x14ac:dyDescent="0.2">
      <c r="A19" s="1"/>
      <c r="B19" s="13" t="s">
        <v>15</v>
      </c>
      <c r="C19" s="10">
        <v>54</v>
      </c>
      <c r="D19" s="10">
        <v>24</v>
      </c>
      <c r="E19" s="10">
        <v>78</v>
      </c>
      <c r="F19" s="10">
        <v>1276</v>
      </c>
      <c r="G19" s="10">
        <v>648</v>
      </c>
      <c r="H19" s="10">
        <v>1924</v>
      </c>
      <c r="I19" s="10">
        <v>145</v>
      </c>
      <c r="J19" s="10">
        <v>126</v>
      </c>
      <c r="K19" s="10">
        <v>271</v>
      </c>
      <c r="L19" s="10">
        <v>1880</v>
      </c>
      <c r="M19" s="10">
        <v>1566</v>
      </c>
      <c r="N19" s="10">
        <v>3446</v>
      </c>
      <c r="O19" s="11">
        <f t="shared" ref="O19:Q19" si="9">IFERROR((L19-F19)/F19,"-")</f>
        <v>0.47335423197492166</v>
      </c>
      <c r="P19" s="11">
        <f t="shared" si="9"/>
        <v>1.4166666666666667</v>
      </c>
      <c r="Q19" s="11">
        <f t="shared" si="9"/>
        <v>0.79106029106029108</v>
      </c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 x14ac:dyDescent="0.2">
      <c r="A20" s="1"/>
      <c r="B20" s="12" t="s">
        <v>17</v>
      </c>
      <c r="C20" s="26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8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">
      <c r="A21" s="1"/>
      <c r="B21" s="13" t="s">
        <v>14</v>
      </c>
      <c r="C21" s="14">
        <f t="shared" ref="C21:N21" si="10">SUM(C15+C18)</f>
        <v>14326</v>
      </c>
      <c r="D21" s="14">
        <f t="shared" si="10"/>
        <v>10984</v>
      </c>
      <c r="E21" s="14">
        <f t="shared" si="10"/>
        <v>25310</v>
      </c>
      <c r="F21" s="14">
        <f t="shared" si="10"/>
        <v>173538</v>
      </c>
      <c r="G21" s="14">
        <f t="shared" si="10"/>
        <v>148227</v>
      </c>
      <c r="H21" s="14">
        <f t="shared" si="10"/>
        <v>321765</v>
      </c>
      <c r="I21" s="14">
        <f t="shared" si="10"/>
        <v>14007</v>
      </c>
      <c r="J21" s="14">
        <f t="shared" si="10"/>
        <v>12524</v>
      </c>
      <c r="K21" s="14">
        <f t="shared" si="10"/>
        <v>26531</v>
      </c>
      <c r="L21" s="14">
        <f t="shared" si="10"/>
        <v>176943</v>
      </c>
      <c r="M21" s="14">
        <f t="shared" si="10"/>
        <v>150151</v>
      </c>
      <c r="N21" s="14">
        <f t="shared" si="10"/>
        <v>327094</v>
      </c>
      <c r="O21" s="8">
        <f t="shared" ref="O21:Q21" si="11">IFERROR((L21-F21)/F21,"-")</f>
        <v>1.962106282197559E-2</v>
      </c>
      <c r="P21" s="8">
        <f t="shared" si="11"/>
        <v>1.2980091346380888E-2</v>
      </c>
      <c r="Q21" s="8">
        <f t="shared" si="11"/>
        <v>1.656177645175827E-2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">
      <c r="A22" s="1"/>
      <c r="B22" s="13" t="s">
        <v>15</v>
      </c>
      <c r="C22" s="15">
        <f t="shared" ref="C22:N22" si="12">SUM(C16+C19)</f>
        <v>2152</v>
      </c>
      <c r="D22" s="15">
        <f t="shared" si="12"/>
        <v>6937</v>
      </c>
      <c r="E22" s="15">
        <f t="shared" si="12"/>
        <v>9089</v>
      </c>
      <c r="F22" s="15">
        <f t="shared" si="12"/>
        <v>28358</v>
      </c>
      <c r="G22" s="15">
        <f t="shared" si="12"/>
        <v>70785</v>
      </c>
      <c r="H22" s="15">
        <f t="shared" si="12"/>
        <v>99143</v>
      </c>
      <c r="I22" s="15">
        <f t="shared" si="12"/>
        <v>2179</v>
      </c>
      <c r="J22" s="15">
        <f t="shared" si="12"/>
        <v>5486</v>
      </c>
      <c r="K22" s="15">
        <f t="shared" si="12"/>
        <v>7665</v>
      </c>
      <c r="L22" s="15">
        <f t="shared" si="12"/>
        <v>31380</v>
      </c>
      <c r="M22" s="15">
        <f t="shared" si="12"/>
        <v>68879</v>
      </c>
      <c r="N22" s="15">
        <f t="shared" si="12"/>
        <v>100259</v>
      </c>
      <c r="O22" s="11">
        <f t="shared" ref="O22:Q22" si="13">IFERROR((L22-F22)/F22,"-")</f>
        <v>0.10656604838140912</v>
      </c>
      <c r="P22" s="11">
        <f t="shared" si="13"/>
        <v>-2.6926608744790564E-2</v>
      </c>
      <c r="Q22" s="11">
        <f t="shared" si="13"/>
        <v>1.1256467930161483E-2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ht="17.25" customHeight="1" x14ac:dyDescent="0.2">
      <c r="A23" s="1"/>
      <c r="B23" s="16" t="s">
        <v>18</v>
      </c>
      <c r="C23" s="17">
        <v>27672.200001478195</v>
      </c>
      <c r="D23" s="17">
        <v>29501.750000238419</v>
      </c>
      <c r="E23" s="17">
        <v>57173.950001716614</v>
      </c>
      <c r="F23" s="17">
        <v>337313.60000014305</v>
      </c>
      <c r="G23" s="17">
        <v>364404.2000002861</v>
      </c>
      <c r="H23" s="17">
        <v>701717.80000042915</v>
      </c>
      <c r="I23" s="17">
        <v>27238.949999570847</v>
      </c>
      <c r="J23" s="17">
        <v>30362.150000095367</v>
      </c>
      <c r="K23" s="17">
        <v>57601.099999666214</v>
      </c>
      <c r="L23" s="17">
        <v>349069.09999489784</v>
      </c>
      <c r="M23" s="17">
        <v>365993.94999241829</v>
      </c>
      <c r="N23" s="17">
        <v>715063.04998731613</v>
      </c>
      <c r="O23" s="6">
        <f t="shared" ref="O23:Q23" si="14">IFERROR((L23-F23)/F23,"-")</f>
        <v>3.4850358819655675E-2</v>
      </c>
      <c r="P23" s="6">
        <f t="shared" si="14"/>
        <v>4.3626006290019125E-3</v>
      </c>
      <c r="Q23" s="6">
        <f t="shared" si="14"/>
        <v>1.9017972733310764E-2</v>
      </c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 x14ac:dyDescent="0.2">
      <c r="A24" s="1"/>
      <c r="B24" s="18" t="s">
        <v>19</v>
      </c>
      <c r="C24" s="5">
        <f t="shared" ref="C24:N24" si="15">SUM(C25:C26)</f>
        <v>323283.44309970958</v>
      </c>
      <c r="D24" s="5">
        <f t="shared" si="15"/>
        <v>279292.20088395593</v>
      </c>
      <c r="E24" s="5">
        <f t="shared" si="15"/>
        <v>602575.64398366562</v>
      </c>
      <c r="F24" s="5">
        <f t="shared" si="15"/>
        <v>3941188.762828039</v>
      </c>
      <c r="G24" s="5">
        <f t="shared" si="15"/>
        <v>3712789.9724532687</v>
      </c>
      <c r="H24" s="5">
        <f t="shared" si="15"/>
        <v>7653978.7352813073</v>
      </c>
      <c r="I24" s="5">
        <f t="shared" si="15"/>
        <v>316628.55120507861</v>
      </c>
      <c r="J24" s="5">
        <f t="shared" si="15"/>
        <v>314899.19282329106</v>
      </c>
      <c r="K24" s="5">
        <f t="shared" si="15"/>
        <v>631527.74402836966</v>
      </c>
      <c r="L24" s="5">
        <f t="shared" si="15"/>
        <v>4062288.6921068961</v>
      </c>
      <c r="M24" s="5">
        <f t="shared" si="15"/>
        <v>3779575.9789985106</v>
      </c>
      <c r="N24" s="5">
        <f t="shared" si="15"/>
        <v>7841864.6711054044</v>
      </c>
      <c r="O24" s="6">
        <f t="shared" ref="O24:Q24" si="16">IFERROR((L24-F24)/F24,"-")</f>
        <v>3.0726751892989925E-2</v>
      </c>
      <c r="P24" s="6">
        <f t="shared" si="16"/>
        <v>1.7988091715597988E-2</v>
      </c>
      <c r="Q24" s="6">
        <f t="shared" si="16"/>
        <v>2.4547485996796639E-2</v>
      </c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">
      <c r="A25" s="1"/>
      <c r="B25" s="19" t="s">
        <v>20</v>
      </c>
      <c r="C25" s="10">
        <v>57882.054000000004</v>
      </c>
      <c r="D25" s="10">
        <v>61694.808999999994</v>
      </c>
      <c r="E25" s="10">
        <v>119576.86300000001</v>
      </c>
      <c r="F25" s="10">
        <v>703337.09500000009</v>
      </c>
      <c r="G25" s="10">
        <v>760390.19510009757</v>
      </c>
      <c r="H25" s="10">
        <v>1463727.2901000977</v>
      </c>
      <c r="I25" s="10">
        <v>56822.431000000019</v>
      </c>
      <c r="J25" s="10">
        <v>63557.416999999987</v>
      </c>
      <c r="K25" s="10">
        <v>120379.848</v>
      </c>
      <c r="L25" s="10">
        <v>729646.63870019524</v>
      </c>
      <c r="M25" s="10">
        <v>764771.09799999965</v>
      </c>
      <c r="N25" s="10">
        <v>1494417.7367001949</v>
      </c>
      <c r="O25" s="11">
        <f t="shared" ref="O25:Q25" si="17">IFERROR((L25-F25)/F25,"-")</f>
        <v>3.7406734106915189E-2</v>
      </c>
      <c r="P25" s="11">
        <f t="shared" si="17"/>
        <v>5.7613879402079616E-3</v>
      </c>
      <c r="Q25" s="11">
        <f t="shared" si="17"/>
        <v>2.0967325544636428E-2</v>
      </c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">
      <c r="A26" s="1"/>
      <c r="B26" s="19" t="s">
        <v>21</v>
      </c>
      <c r="C26" s="10">
        <v>265401.38909970957</v>
      </c>
      <c r="D26" s="10">
        <v>217597.39188395595</v>
      </c>
      <c r="E26" s="10">
        <v>482998.78098366555</v>
      </c>
      <c r="F26" s="10">
        <v>3237851.6678280388</v>
      </c>
      <c r="G26" s="10">
        <v>2952399.7773531713</v>
      </c>
      <c r="H26" s="10">
        <v>6190251.4451812096</v>
      </c>
      <c r="I26" s="10">
        <v>259806.12020507857</v>
      </c>
      <c r="J26" s="10">
        <v>251341.77582329104</v>
      </c>
      <c r="K26" s="10">
        <v>511147.89602836972</v>
      </c>
      <c r="L26" s="10">
        <v>3332642.053406701</v>
      </c>
      <c r="M26" s="10">
        <v>3014804.8809985109</v>
      </c>
      <c r="N26" s="10">
        <v>6347446.9344052095</v>
      </c>
      <c r="O26" s="11">
        <f t="shared" ref="O26:Q26" si="18">IFERROR((L26-F26)/F26,"-")</f>
        <v>2.9275703553846816E-2</v>
      </c>
      <c r="P26" s="11">
        <f t="shared" si="18"/>
        <v>2.113707775079357E-2</v>
      </c>
      <c r="Q26" s="11">
        <f t="shared" si="18"/>
        <v>2.539403942086528E-2</v>
      </c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">
      <c r="A27" s="1"/>
      <c r="B27" s="12" t="s">
        <v>22</v>
      </c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8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2">
      <c r="A28" s="1"/>
      <c r="B28" s="4" t="s">
        <v>23</v>
      </c>
      <c r="C28" s="5">
        <f t="shared" ref="C28:N28" si="19">SUM(C29:C30)</f>
        <v>15246</v>
      </c>
      <c r="D28" s="5">
        <f t="shared" si="19"/>
        <v>16741</v>
      </c>
      <c r="E28" s="5">
        <f t="shared" si="19"/>
        <v>31987</v>
      </c>
      <c r="F28" s="5">
        <f t="shared" si="19"/>
        <v>185632</v>
      </c>
      <c r="G28" s="5">
        <f t="shared" si="19"/>
        <v>202598</v>
      </c>
      <c r="H28" s="5">
        <f t="shared" si="19"/>
        <v>388230</v>
      </c>
      <c r="I28" s="5">
        <f t="shared" si="19"/>
        <v>15141</v>
      </c>
      <c r="J28" s="5">
        <f t="shared" si="19"/>
        <v>16575</v>
      </c>
      <c r="K28" s="5">
        <f t="shared" si="19"/>
        <v>31716</v>
      </c>
      <c r="L28" s="5">
        <f t="shared" si="19"/>
        <v>192909</v>
      </c>
      <c r="M28" s="5">
        <f t="shared" si="19"/>
        <v>202287</v>
      </c>
      <c r="N28" s="5">
        <f t="shared" si="19"/>
        <v>395196</v>
      </c>
      <c r="O28" s="6">
        <f t="shared" ref="O28:Q28" si="20">IFERROR((L28-F28)/F28,"-")</f>
        <v>3.9201215307705567E-2</v>
      </c>
      <c r="P28" s="6">
        <f t="shared" si="20"/>
        <v>-1.5350595761063782E-3</v>
      </c>
      <c r="Q28" s="6">
        <f t="shared" si="20"/>
        <v>1.7942971949617494E-2</v>
      </c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">
      <c r="A29" s="1"/>
      <c r="B29" s="9" t="s">
        <v>24</v>
      </c>
      <c r="C29" s="7">
        <v>3851</v>
      </c>
      <c r="D29" s="7">
        <v>3928</v>
      </c>
      <c r="E29" s="7">
        <v>7779</v>
      </c>
      <c r="F29" s="7">
        <v>51915</v>
      </c>
      <c r="G29" s="7">
        <v>48495</v>
      </c>
      <c r="H29" s="7">
        <v>100410</v>
      </c>
      <c r="I29" s="7">
        <v>3085</v>
      </c>
      <c r="J29" s="7">
        <v>3252</v>
      </c>
      <c r="K29" s="7">
        <v>6337</v>
      </c>
      <c r="L29" s="7">
        <v>46832</v>
      </c>
      <c r="M29" s="7">
        <v>46854</v>
      </c>
      <c r="N29" s="7">
        <v>93686</v>
      </c>
      <c r="O29" s="8">
        <f t="shared" ref="O29:Q29" si="21">IFERROR((L29-F29)/F29,"-")</f>
        <v>-9.7910045266300677E-2</v>
      </c>
      <c r="P29" s="8">
        <f t="shared" si="21"/>
        <v>-3.3838540055675846E-2</v>
      </c>
      <c r="Q29" s="8">
        <f t="shared" si="21"/>
        <v>-6.6965441689074798E-2</v>
      </c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">
      <c r="A30" s="1"/>
      <c r="B30" s="9" t="s">
        <v>25</v>
      </c>
      <c r="C30" s="7">
        <v>11395</v>
      </c>
      <c r="D30" s="7">
        <v>12813</v>
      </c>
      <c r="E30" s="7">
        <v>24208</v>
      </c>
      <c r="F30" s="7">
        <v>133717</v>
      </c>
      <c r="G30" s="7">
        <v>154103</v>
      </c>
      <c r="H30" s="7">
        <v>287820</v>
      </c>
      <c r="I30" s="7">
        <v>12056</v>
      </c>
      <c r="J30" s="7">
        <v>13323</v>
      </c>
      <c r="K30" s="7">
        <v>25379</v>
      </c>
      <c r="L30" s="7">
        <v>146077</v>
      </c>
      <c r="M30" s="7">
        <v>155433</v>
      </c>
      <c r="N30" s="7">
        <v>301510</v>
      </c>
      <c r="O30" s="8">
        <f t="shared" ref="O30:Q30" si="22">IFERROR((L30-F30)/F30,"-")</f>
        <v>9.2434021104272457E-2</v>
      </c>
      <c r="P30" s="8">
        <f t="shared" si="22"/>
        <v>8.6305912279449459E-3</v>
      </c>
      <c r="Q30" s="8">
        <f t="shared" si="22"/>
        <v>4.7564450003474396E-2</v>
      </c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 x14ac:dyDescent="0.2">
      <c r="A31" s="1"/>
      <c r="B31" s="16" t="s">
        <v>26</v>
      </c>
      <c r="C31" s="20">
        <v>1232</v>
      </c>
      <c r="D31" s="20">
        <v>1180</v>
      </c>
      <c r="E31" s="20">
        <v>2412</v>
      </c>
      <c r="F31" s="20">
        <v>16264</v>
      </c>
      <c r="G31" s="20">
        <v>16414</v>
      </c>
      <c r="H31" s="20">
        <v>32678</v>
      </c>
      <c r="I31" s="20">
        <v>1045</v>
      </c>
      <c r="J31" s="20">
        <v>1423</v>
      </c>
      <c r="K31" s="20">
        <v>2468</v>
      </c>
      <c r="L31" s="20">
        <v>15414</v>
      </c>
      <c r="M31" s="20">
        <v>16731</v>
      </c>
      <c r="N31" s="20">
        <v>32145</v>
      </c>
      <c r="O31" s="6">
        <f t="shared" ref="O31:Q31" si="23">IFERROR((L31-F31)/F31,"-")</f>
        <v>-5.2262666010821447E-2</v>
      </c>
      <c r="P31" s="6">
        <f t="shared" si="23"/>
        <v>1.9312781771658339E-2</v>
      </c>
      <c r="Q31" s="6">
        <f t="shared" si="23"/>
        <v>-1.6310667727523105E-2</v>
      </c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5">
    <mergeCell ref="B2:Q2"/>
    <mergeCell ref="B3:Q3"/>
    <mergeCell ref="C17:Q17"/>
    <mergeCell ref="C20:Q20"/>
    <mergeCell ref="C27:Q27"/>
    <mergeCell ref="B5:B7"/>
    <mergeCell ref="C5:H5"/>
    <mergeCell ref="I5:N5"/>
    <mergeCell ref="O5:Q6"/>
    <mergeCell ref="C6:E6"/>
    <mergeCell ref="F6:H6"/>
    <mergeCell ref="I6:K6"/>
    <mergeCell ref="L6:N6"/>
    <mergeCell ref="C8:Q8"/>
    <mergeCell ref="C14:Q14"/>
  </mergeCells>
  <printOptions horizontalCentered="1"/>
  <pageMargins left="0.51181102362204722" right="0.51181102362204722" top="1.5354330708661419" bottom="0.55118110236220474" header="0.19685039370078741" footer="0"/>
  <pageSetup paperSize="9" scale="87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sheet_1</vt:lpstr>
      <vt:lpstr>sheet_1!Área_de_Impressão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Nelson Silva</cp:lastModifiedBy>
  <cp:lastPrinted>2025-03-26T11:18:56Z</cp:lastPrinted>
  <dcterms:created xsi:type="dcterms:W3CDTF">2010-03-23T10:34:53Z</dcterms:created>
  <dcterms:modified xsi:type="dcterms:W3CDTF">2025-03-26T11:19:57Z</dcterms:modified>
</cp:coreProperties>
</file>