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01_2026\"/>
    </mc:Choice>
  </mc:AlternateContent>
  <xr:revisionPtr revIDLastSave="0" documentId="8_{7CFD83FE-5564-4B3C-8799-CE59585E894A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sheet_1" sheetId="1" r:id="rId1"/>
  </sheets>
  <definedNames>
    <definedName name="_xlnm.Print_Area" localSheetId="0">sheet_1!$A$2:$Q$31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JJyai+wAzhfxagWFp9eQ6QiMF0TKz6PfWDaZWrpNHk="/>
    </ext>
  </extLst>
</workbook>
</file>

<file path=xl/calcChain.xml><?xml version="1.0" encoding="utf-8"?>
<calcChain xmlns="http://schemas.openxmlformats.org/spreadsheetml/2006/main">
  <c r="Q31" i="1" l="1"/>
  <c r="P31" i="1"/>
  <c r="O31" i="1"/>
  <c r="Q30" i="1"/>
  <c r="P30" i="1"/>
  <c r="O30" i="1"/>
  <c r="Q29" i="1"/>
  <c r="P29" i="1"/>
  <c r="O29" i="1"/>
  <c r="N28" i="1"/>
  <c r="Q28" i="1" s="1"/>
  <c r="M28" i="1"/>
  <c r="P28" i="1" s="1"/>
  <c r="L28" i="1"/>
  <c r="O28" i="1" s="1"/>
  <c r="K28" i="1"/>
  <c r="J28" i="1"/>
  <c r="I28" i="1"/>
  <c r="H28" i="1"/>
  <c r="G28" i="1"/>
  <c r="F28" i="1"/>
  <c r="E28" i="1"/>
  <c r="D28" i="1"/>
  <c r="C28" i="1"/>
  <c r="Q26" i="1"/>
  <c r="P26" i="1"/>
  <c r="O26" i="1"/>
  <c r="Q25" i="1"/>
  <c r="P25" i="1"/>
  <c r="O25" i="1"/>
  <c r="N24" i="1"/>
  <c r="M24" i="1"/>
  <c r="P24" i="1" s="1"/>
  <c r="L24" i="1"/>
  <c r="O24" i="1" s="1"/>
  <c r="K24" i="1"/>
  <c r="J24" i="1"/>
  <c r="I24" i="1"/>
  <c r="H24" i="1"/>
  <c r="Q24" i="1" s="1"/>
  <c r="G24" i="1"/>
  <c r="F24" i="1"/>
  <c r="E24" i="1"/>
  <c r="D24" i="1"/>
  <c r="C24" i="1"/>
  <c r="Q23" i="1"/>
  <c r="P23" i="1"/>
  <c r="O23" i="1"/>
  <c r="N22" i="1"/>
  <c r="Q22" i="1" s="1"/>
  <c r="M22" i="1"/>
  <c r="P22" i="1" s="1"/>
  <c r="L22" i="1"/>
  <c r="O22" i="1" s="1"/>
  <c r="K22" i="1"/>
  <c r="J22" i="1"/>
  <c r="I22" i="1"/>
  <c r="H22" i="1"/>
  <c r="G22" i="1"/>
  <c r="F22" i="1"/>
  <c r="E22" i="1"/>
  <c r="D22" i="1"/>
  <c r="C22" i="1"/>
  <c r="P21" i="1"/>
  <c r="N21" i="1"/>
  <c r="M21" i="1"/>
  <c r="L21" i="1"/>
  <c r="O21" i="1" s="1"/>
  <c r="K21" i="1"/>
  <c r="J21" i="1"/>
  <c r="I21" i="1"/>
  <c r="H21" i="1"/>
  <c r="Q21" i="1" s="1"/>
  <c r="G21" i="1"/>
  <c r="F21" i="1"/>
  <c r="E21" i="1"/>
  <c r="D21" i="1"/>
  <c r="C21" i="1"/>
  <c r="Q19" i="1"/>
  <c r="P19" i="1"/>
  <c r="O19" i="1"/>
  <c r="Q18" i="1"/>
  <c r="P18" i="1"/>
  <c r="O18" i="1"/>
  <c r="Q16" i="1"/>
  <c r="P16" i="1"/>
  <c r="O16" i="1"/>
  <c r="Q15" i="1"/>
  <c r="P15" i="1"/>
  <c r="O15" i="1"/>
  <c r="Q13" i="1"/>
  <c r="P13" i="1"/>
  <c r="O13" i="1"/>
  <c r="Q12" i="1"/>
  <c r="P12" i="1"/>
  <c r="O12" i="1"/>
  <c r="Q11" i="1"/>
  <c r="P11" i="1"/>
  <c r="O11" i="1"/>
  <c r="Q10" i="1"/>
  <c r="P10" i="1"/>
  <c r="O10" i="1"/>
  <c r="O9" i="1"/>
  <c r="N9" i="1"/>
  <c r="M9" i="1"/>
  <c r="L9" i="1"/>
  <c r="K9" i="1"/>
  <c r="J9" i="1"/>
  <c r="I9" i="1"/>
  <c r="H9" i="1"/>
  <c r="Q9" i="1" s="1"/>
  <c r="G9" i="1"/>
  <c r="P9" i="1" s="1"/>
  <c r="F9" i="1"/>
  <c r="E9" i="1"/>
  <c r="D9" i="1"/>
  <c r="C9" i="1"/>
</calcChain>
</file>

<file path=xl/sharedStrings.xml><?xml version="1.0" encoding="utf-8"?>
<sst xmlns="http://schemas.openxmlformats.org/spreadsheetml/2006/main" count="49" uniqueCount="31">
  <si>
    <t>Porto de Leixões</t>
  </si>
  <si>
    <t>Movimento de Contentores</t>
  </si>
  <si>
    <t>Contentores</t>
  </si>
  <si>
    <t>Variação Acumulada</t>
  </si>
  <si>
    <t>Carga</t>
  </si>
  <si>
    <t>Descarga</t>
  </si>
  <si>
    <t>Total</t>
  </si>
  <si>
    <t>MOVIMENTO GERAL</t>
  </si>
  <si>
    <t xml:space="preserve">  Nº CONTENTORES</t>
  </si>
  <si>
    <t>20'</t>
  </si>
  <si>
    <t>&gt;20' e &lt;40'</t>
  </si>
  <si>
    <t>40'</t>
  </si>
  <si>
    <t>&gt;40'</t>
  </si>
  <si>
    <t xml:space="preserve">    Manif. de/para o porto</t>
  </si>
  <si>
    <t>Cheios</t>
  </si>
  <si>
    <t>Vazios</t>
  </si>
  <si>
    <t xml:space="preserve">    Trânsito</t>
  </si>
  <si>
    <t xml:space="preserve">    Totais</t>
  </si>
  <si>
    <t xml:space="preserve">  TEUS</t>
  </si>
  <si>
    <t xml:space="preserve">  TONELADAS</t>
  </si>
  <si>
    <t>Tara</t>
  </si>
  <si>
    <t>Conteúdo</t>
  </si>
  <si>
    <t xml:space="preserve">  MOVIMENTO POR LOCAL (Nº)</t>
  </si>
  <si>
    <t xml:space="preserve">    Terminais de Contentores</t>
  </si>
  <si>
    <t>T. C. Norte</t>
  </si>
  <si>
    <t>T. C. Sul</t>
  </si>
  <si>
    <t xml:space="preserve">    Cais convencionais</t>
  </si>
  <si>
    <t>2025</t>
  </si>
  <si>
    <t>2026</t>
  </si>
  <si>
    <t>JANEIRO</t>
  </si>
  <si>
    <t>JANEIRO/JANEIRO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</si>
</sst>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#\ ###\ ###;#\ ###\ ###;0"/>
  </numFmts>
  <fonts count="11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84"/>
      <name val="Arial"/>
    </font>
    <font>
      <b/>
      <sz val="8"/>
      <color rgb="FF000084"/>
      <name val="Tahoma"/>
    </font>
    <font>
      <sz val="8"/>
      <color rgb="FF000000"/>
      <name val="Tahoma"/>
    </font>
    <font>
      <b/>
      <sz val="9"/>
      <color rgb="FF000084"/>
      <name val="Arial"/>
    </font>
    <font>
      <b/>
      <sz val="8"/>
      <color rgb="FF00206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/>
      <top style="thin">
        <color rgb="FFCACAD9"/>
      </top>
      <bottom/>
      <diagonal/>
    </border>
    <border>
      <left/>
      <right/>
      <top style="thin">
        <color rgb="FFCACAD9"/>
      </top>
      <bottom/>
      <diagonal/>
    </border>
    <border>
      <left/>
      <right style="thin">
        <color rgb="FFCACAD9"/>
      </right>
      <top style="thin">
        <color rgb="FFCACAD9"/>
      </top>
      <bottom/>
      <diagonal/>
    </border>
    <border>
      <left/>
      <right/>
      <top/>
      <bottom/>
      <diagonal/>
    </border>
    <border>
      <left style="thin">
        <color rgb="FFCACAD9"/>
      </left>
      <right/>
      <top/>
      <bottom style="thin">
        <color rgb="FFCACAD9"/>
      </bottom>
      <diagonal/>
    </border>
    <border>
      <left/>
      <right/>
      <top/>
      <bottom style="thin">
        <color rgb="FFCACAD9"/>
      </bottom>
      <diagonal/>
    </border>
    <border>
      <left/>
      <right style="thin">
        <color rgb="FFCACAD9"/>
      </right>
      <top/>
      <bottom style="thin">
        <color rgb="FFCACAD9"/>
      </bottom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AD9"/>
      </right>
      <top style="thin">
        <color rgb="FFCAC9D9"/>
      </top>
      <bottom style="thin">
        <color rgb="FFCAC9D9"/>
      </bottom>
      <diagonal/>
    </border>
    <border>
      <left/>
      <right/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left" vertical="center"/>
    </xf>
    <xf numFmtId="164" fontId="7" fillId="2" borderId="17" xfId="0" applyNumberFormat="1" applyFont="1" applyFill="1" applyBorder="1" applyAlignment="1">
      <alignment horizontal="right" vertical="center"/>
    </xf>
    <xf numFmtId="9" fontId="7" fillId="2" borderId="17" xfId="0" applyNumberFormat="1" applyFont="1" applyFill="1" applyBorder="1" applyAlignment="1">
      <alignment horizontal="right" vertical="center"/>
    </xf>
    <xf numFmtId="165" fontId="8" fillId="4" borderId="21" xfId="0" applyNumberFormat="1" applyFont="1" applyFill="1" applyBorder="1" applyAlignment="1">
      <alignment horizontal="right" vertical="center"/>
    </xf>
    <xf numFmtId="9" fontId="8" fillId="4" borderId="21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vertical="center"/>
    </xf>
    <xf numFmtId="165" fontId="8" fillId="2" borderId="21" xfId="0" applyNumberFormat="1" applyFont="1" applyFill="1" applyBorder="1" applyAlignment="1">
      <alignment horizontal="right" vertical="center"/>
    </xf>
    <xf numFmtId="9" fontId="8" fillId="5" borderId="21" xfId="0" applyNumberFormat="1" applyFont="1" applyFill="1" applyBorder="1" applyAlignment="1">
      <alignment horizontal="right" vertical="center"/>
    </xf>
    <xf numFmtId="49" fontId="7" fillId="2" borderId="22" xfId="0" applyNumberFormat="1" applyFont="1" applyFill="1" applyBorder="1" applyAlignment="1">
      <alignment horizontal="left" vertical="center"/>
    </xf>
    <xf numFmtId="49" fontId="8" fillId="2" borderId="21" xfId="0" applyNumberFormat="1" applyFont="1" applyFill="1" applyBorder="1" applyAlignment="1">
      <alignment horizontal="right" vertical="center" wrapText="1"/>
    </xf>
    <xf numFmtId="1" fontId="8" fillId="4" borderId="21" xfId="0" applyNumberFormat="1" applyFont="1" applyFill="1" applyBorder="1" applyAlignment="1">
      <alignment horizontal="right" vertical="center"/>
    </xf>
    <xf numFmtId="1" fontId="8" fillId="2" borderId="21" xfId="0" applyNumberFormat="1" applyFont="1" applyFill="1" applyBorder="1" applyAlignment="1">
      <alignment horizontal="right" vertical="center"/>
    </xf>
    <xf numFmtId="49" fontId="7" fillId="2" borderId="21" xfId="0" applyNumberFormat="1" applyFont="1" applyFill="1" applyBorder="1" applyAlignment="1">
      <alignment horizontal="left" vertical="center"/>
    </xf>
    <xf numFmtId="165" fontId="7" fillId="2" borderId="21" xfId="0" applyNumberFormat="1" applyFont="1" applyFill="1" applyBorder="1" applyAlignment="1">
      <alignment horizontal="right" vertical="center"/>
    </xf>
    <xf numFmtId="49" fontId="7" fillId="2" borderId="17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wrapText="1"/>
    </xf>
    <xf numFmtId="164" fontId="7" fillId="2" borderId="21" xfId="0" applyNumberFormat="1" applyFont="1" applyFill="1" applyBorder="1" applyAlignment="1">
      <alignment horizontal="right" vertical="center"/>
    </xf>
    <xf numFmtId="49" fontId="10" fillId="2" borderId="17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49" fontId="7" fillId="2" borderId="2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6" xfId="0" applyFont="1" applyBorder="1"/>
    <xf numFmtId="1" fontId="5" fillId="3" borderId="6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/>
    </xf>
    <xf numFmtId="0" fontId="3" fillId="0" borderId="19" xfId="0" applyFont="1" applyBorder="1"/>
    <xf numFmtId="0" fontId="3" fillId="0" borderId="20" xfId="0" applyFont="1" applyBorder="1"/>
    <xf numFmtId="0" fontId="9" fillId="2" borderId="23" xfId="0" applyFont="1" applyFill="1" applyBorder="1" applyAlignment="1">
      <alignment horizontal="left"/>
    </xf>
    <xf numFmtId="0" fontId="3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B1" workbookViewId="0">
      <selection activeCell="S10" sqref="S10"/>
    </sheetView>
  </sheetViews>
  <sheetFormatPr defaultColWidth="12.5703125" defaultRowHeight="15" customHeight="1" x14ac:dyDescent="0.2"/>
  <cols>
    <col min="1" max="1" width="1" hidden="1" customWidth="1" collapsed="1"/>
    <col min="2" max="2" width="27" customWidth="1" collapsed="1"/>
    <col min="3" max="5" width="8.85546875" customWidth="1" collapsed="1"/>
    <col min="6" max="8" width="10.28515625" customWidth="1" collapsed="1"/>
    <col min="9" max="11" width="8.85546875" customWidth="1" collapsed="1"/>
    <col min="12" max="14" width="10.28515625" customWidth="1" collapsed="1"/>
    <col min="15" max="15" width="5.7109375" customWidth="1" collapsed="1"/>
    <col min="16" max="16" width="8.5703125" customWidth="1" collapsed="1"/>
    <col min="17" max="17" width="5.5703125" bestFit="1" customWidth="1" collapsed="1"/>
    <col min="18" max="26" width="8.5703125" customWidth="1" collapsed="1"/>
  </cols>
  <sheetData>
    <row r="1" spans="1:26" ht="20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">
      <c r="A2" s="1"/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"/>
      <c r="B3" s="25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"/>
      <c r="B5" s="30" t="s">
        <v>2</v>
      </c>
      <c r="C5" s="33" t="s">
        <v>27</v>
      </c>
      <c r="D5" s="27"/>
      <c r="E5" s="27"/>
      <c r="F5" s="27"/>
      <c r="G5" s="27"/>
      <c r="H5" s="28"/>
      <c r="I5" s="33" t="s">
        <v>28</v>
      </c>
      <c r="J5" s="27"/>
      <c r="K5" s="27"/>
      <c r="L5" s="27"/>
      <c r="M5" s="27"/>
      <c r="N5" s="28"/>
      <c r="O5" s="34" t="s">
        <v>3</v>
      </c>
      <c r="P5" s="35"/>
      <c r="Q5" s="36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1"/>
      <c r="B6" s="31"/>
      <c r="C6" s="40" t="s">
        <v>29</v>
      </c>
      <c r="D6" s="27"/>
      <c r="E6" s="28"/>
      <c r="F6" s="40" t="s">
        <v>30</v>
      </c>
      <c r="G6" s="27"/>
      <c r="H6" s="28"/>
      <c r="I6" s="40" t="s">
        <v>29</v>
      </c>
      <c r="J6" s="27"/>
      <c r="K6" s="28"/>
      <c r="L6" s="40" t="s">
        <v>30</v>
      </c>
      <c r="M6" s="27"/>
      <c r="N6" s="28"/>
      <c r="O6" s="37"/>
      <c r="P6" s="38"/>
      <c r="Q6" s="39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"/>
      <c r="B7" s="32"/>
      <c r="C7" s="2" t="s">
        <v>4</v>
      </c>
      <c r="D7" s="2" t="s">
        <v>5</v>
      </c>
      <c r="E7" s="2" t="s">
        <v>6</v>
      </c>
      <c r="F7" s="2" t="s">
        <v>4</v>
      </c>
      <c r="G7" s="2" t="s">
        <v>5</v>
      </c>
      <c r="H7" s="2" t="s">
        <v>6</v>
      </c>
      <c r="I7" s="2" t="s">
        <v>4</v>
      </c>
      <c r="J7" s="2" t="s">
        <v>5</v>
      </c>
      <c r="K7" s="2" t="s">
        <v>6</v>
      </c>
      <c r="L7" s="3" t="s">
        <v>4</v>
      </c>
      <c r="M7" s="2" t="s">
        <v>5</v>
      </c>
      <c r="N7" s="2" t="s">
        <v>6</v>
      </c>
      <c r="O7" s="2" t="s">
        <v>4</v>
      </c>
      <c r="P7" s="2" t="s">
        <v>5</v>
      </c>
      <c r="Q7" s="2" t="s">
        <v>6</v>
      </c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1"/>
      <c r="B8" s="21" t="s">
        <v>7</v>
      </c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3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1"/>
      <c r="B9" s="4" t="s">
        <v>8</v>
      </c>
      <c r="C9" s="5">
        <f t="shared" ref="C9:N9" si="0">SUM(C10:C13)</f>
        <v>13137</v>
      </c>
      <c r="D9" s="5">
        <f t="shared" si="0"/>
        <v>14985</v>
      </c>
      <c r="E9" s="5">
        <f t="shared" si="0"/>
        <v>28122</v>
      </c>
      <c r="F9" s="5">
        <f t="shared" si="0"/>
        <v>13137</v>
      </c>
      <c r="G9" s="5">
        <f t="shared" si="0"/>
        <v>14985</v>
      </c>
      <c r="H9" s="5">
        <f t="shared" si="0"/>
        <v>28122</v>
      </c>
      <c r="I9" s="5">
        <f t="shared" si="0"/>
        <v>11974</v>
      </c>
      <c r="J9" s="5">
        <f t="shared" si="0"/>
        <v>14491</v>
      </c>
      <c r="K9" s="5">
        <f t="shared" si="0"/>
        <v>26465</v>
      </c>
      <c r="L9" s="5">
        <f t="shared" si="0"/>
        <v>11974</v>
      </c>
      <c r="M9" s="5">
        <f t="shared" si="0"/>
        <v>14491</v>
      </c>
      <c r="N9" s="5">
        <f t="shared" si="0"/>
        <v>26465</v>
      </c>
      <c r="O9" s="6">
        <f t="shared" ref="O9:Q9" si="1">IFERROR((L9-F9)/F9,"-")</f>
        <v>-8.8528583390423993E-2</v>
      </c>
      <c r="P9" s="6">
        <f t="shared" si="1"/>
        <v>-3.2966299632966302E-2</v>
      </c>
      <c r="Q9" s="6">
        <f t="shared" si="1"/>
        <v>-5.8921840551881093E-2</v>
      </c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7" t="s">
        <v>9</v>
      </c>
      <c r="C10" s="7">
        <v>4475</v>
      </c>
      <c r="D10" s="7">
        <v>5151</v>
      </c>
      <c r="E10" s="7">
        <v>9626</v>
      </c>
      <c r="F10" s="7">
        <v>4475</v>
      </c>
      <c r="G10" s="7">
        <v>5151</v>
      </c>
      <c r="H10" s="7">
        <v>9626</v>
      </c>
      <c r="I10" s="7">
        <v>3506</v>
      </c>
      <c r="J10" s="7">
        <v>4436</v>
      </c>
      <c r="K10" s="7">
        <v>7942</v>
      </c>
      <c r="L10" s="7">
        <v>3506</v>
      </c>
      <c r="M10" s="7">
        <v>4436</v>
      </c>
      <c r="N10" s="7">
        <v>7942</v>
      </c>
      <c r="O10" s="8">
        <f t="shared" ref="O10:Q10" si="2">IFERROR((L10-F10)/F10,"-")</f>
        <v>-0.216536312849162</v>
      </c>
      <c r="P10" s="8">
        <f t="shared" si="2"/>
        <v>-0.1388079984469035</v>
      </c>
      <c r="Q10" s="8">
        <f t="shared" si="2"/>
        <v>-0.1749428630791606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"/>
      <c r="B11" s="9" t="s">
        <v>10</v>
      </c>
      <c r="C11" s="10">
        <v>280</v>
      </c>
      <c r="D11" s="10">
        <v>307</v>
      </c>
      <c r="E11" s="10">
        <v>587</v>
      </c>
      <c r="F11" s="10">
        <v>280</v>
      </c>
      <c r="G11" s="10">
        <v>307</v>
      </c>
      <c r="H11" s="10">
        <v>587</v>
      </c>
      <c r="I11" s="10">
        <v>293</v>
      </c>
      <c r="J11" s="10">
        <v>242</v>
      </c>
      <c r="K11" s="10">
        <v>535</v>
      </c>
      <c r="L11" s="10">
        <v>293</v>
      </c>
      <c r="M11" s="10">
        <v>242</v>
      </c>
      <c r="N11" s="10">
        <v>535</v>
      </c>
      <c r="O11" s="11">
        <f t="shared" ref="O11:Q11" si="3">IFERROR((L11-F11)/F11,"-")</f>
        <v>4.642857142857143E-2</v>
      </c>
      <c r="P11" s="11">
        <f t="shared" si="3"/>
        <v>-0.21172638436482086</v>
      </c>
      <c r="Q11" s="11">
        <f t="shared" si="3"/>
        <v>-8.8586030664395229E-2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"/>
      <c r="B12" s="7" t="s">
        <v>11</v>
      </c>
      <c r="C12" s="7">
        <v>7071</v>
      </c>
      <c r="D12" s="7">
        <v>8309</v>
      </c>
      <c r="E12" s="7">
        <v>15380</v>
      </c>
      <c r="F12" s="7">
        <v>7071</v>
      </c>
      <c r="G12" s="7">
        <v>8309</v>
      </c>
      <c r="H12" s="7">
        <v>15380</v>
      </c>
      <c r="I12" s="7">
        <v>7001</v>
      </c>
      <c r="J12" s="7">
        <v>8570</v>
      </c>
      <c r="K12" s="7">
        <v>15571</v>
      </c>
      <c r="L12" s="7">
        <v>7001</v>
      </c>
      <c r="M12" s="7">
        <v>8570</v>
      </c>
      <c r="N12" s="7">
        <v>15571</v>
      </c>
      <c r="O12" s="8">
        <f t="shared" ref="O12:Q12" si="4">IFERROR((L12-F12)/F12,"-")</f>
        <v>-9.8995898741337865E-3</v>
      </c>
      <c r="P12" s="8">
        <f t="shared" si="4"/>
        <v>3.1411722228908409E-2</v>
      </c>
      <c r="Q12" s="8">
        <f t="shared" si="4"/>
        <v>1.2418725617685306E-2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"/>
      <c r="B13" s="9" t="s">
        <v>12</v>
      </c>
      <c r="C13" s="10">
        <v>1311</v>
      </c>
      <c r="D13" s="10">
        <v>1218</v>
      </c>
      <c r="E13" s="10">
        <v>2529</v>
      </c>
      <c r="F13" s="10">
        <v>1311</v>
      </c>
      <c r="G13" s="10">
        <v>1218</v>
      </c>
      <c r="H13" s="10">
        <v>2529</v>
      </c>
      <c r="I13" s="10">
        <v>1174</v>
      </c>
      <c r="J13" s="10">
        <v>1243</v>
      </c>
      <c r="K13" s="10">
        <v>2417</v>
      </c>
      <c r="L13" s="10">
        <v>1174</v>
      </c>
      <c r="M13" s="10">
        <v>1243</v>
      </c>
      <c r="N13" s="10">
        <v>2417</v>
      </c>
      <c r="O13" s="11">
        <f t="shared" ref="O13:Q13" si="5">IFERROR((L13-F13)/F13,"-")</f>
        <v>-0.10450038138825324</v>
      </c>
      <c r="P13" s="11">
        <f t="shared" si="5"/>
        <v>2.0525451559934318E-2</v>
      </c>
      <c r="Q13" s="11">
        <f t="shared" si="5"/>
        <v>-4.4286279161724E-2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1"/>
      <c r="B14" s="12" t="s">
        <v>13</v>
      </c>
      <c r="C14" s="44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5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">
      <c r="A15" s="1"/>
      <c r="B15" s="13" t="s">
        <v>14</v>
      </c>
      <c r="C15" s="7">
        <v>9631</v>
      </c>
      <c r="D15" s="7">
        <v>9458</v>
      </c>
      <c r="E15" s="7">
        <v>19089</v>
      </c>
      <c r="F15" s="7">
        <v>9631</v>
      </c>
      <c r="G15" s="7">
        <v>9458</v>
      </c>
      <c r="H15" s="7">
        <v>19089</v>
      </c>
      <c r="I15" s="7">
        <v>9571</v>
      </c>
      <c r="J15" s="7">
        <v>8166</v>
      </c>
      <c r="K15" s="7">
        <v>17737</v>
      </c>
      <c r="L15" s="7">
        <v>9571</v>
      </c>
      <c r="M15" s="7">
        <v>8166</v>
      </c>
      <c r="N15" s="7">
        <v>17737</v>
      </c>
      <c r="O15" s="8">
        <f t="shared" ref="O15:Q15" si="6">IFERROR((L15-F15)/F15,"-")</f>
        <v>-6.2298826705430377E-3</v>
      </c>
      <c r="P15" s="8">
        <f t="shared" si="6"/>
        <v>-0.13660393317826178</v>
      </c>
      <c r="Q15" s="8">
        <f t="shared" si="6"/>
        <v>-7.0826130232070822E-2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"/>
      <c r="B16" s="13" t="s">
        <v>15</v>
      </c>
      <c r="C16" s="10">
        <v>1825</v>
      </c>
      <c r="D16" s="10">
        <v>3979</v>
      </c>
      <c r="E16" s="10">
        <v>5804</v>
      </c>
      <c r="F16" s="10">
        <v>1825</v>
      </c>
      <c r="G16" s="10">
        <v>3979</v>
      </c>
      <c r="H16" s="10">
        <v>5804</v>
      </c>
      <c r="I16" s="10">
        <v>1602</v>
      </c>
      <c r="J16" s="10">
        <v>5594</v>
      </c>
      <c r="K16" s="10">
        <v>7196</v>
      </c>
      <c r="L16" s="10">
        <v>1602</v>
      </c>
      <c r="M16" s="10">
        <v>5594</v>
      </c>
      <c r="N16" s="10">
        <v>7196</v>
      </c>
      <c r="O16" s="11">
        <f t="shared" ref="O16:Q16" si="7">IFERROR((L16-F16)/F16,"-")</f>
        <v>-0.12219178082191781</v>
      </c>
      <c r="P16" s="11">
        <f t="shared" si="7"/>
        <v>0.40588087459160593</v>
      </c>
      <c r="Q16" s="11">
        <f t="shared" si="7"/>
        <v>0.23983459682977257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1"/>
      <c r="B17" s="12" t="s">
        <v>16</v>
      </c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"/>
      <c r="B18" s="13" t="s">
        <v>14</v>
      </c>
      <c r="C18" s="7">
        <v>1473</v>
      </c>
      <c r="D18" s="7">
        <v>1255</v>
      </c>
      <c r="E18" s="7">
        <v>2728</v>
      </c>
      <c r="F18" s="7">
        <v>1473</v>
      </c>
      <c r="G18" s="7">
        <v>1255</v>
      </c>
      <c r="H18" s="7">
        <v>2728</v>
      </c>
      <c r="I18" s="7">
        <v>716</v>
      </c>
      <c r="J18" s="7">
        <v>657</v>
      </c>
      <c r="K18" s="7">
        <v>1373</v>
      </c>
      <c r="L18" s="7">
        <v>716</v>
      </c>
      <c r="M18" s="7">
        <v>657</v>
      </c>
      <c r="N18" s="7">
        <v>1373</v>
      </c>
      <c r="O18" s="8">
        <f t="shared" ref="O18:Q18" si="8">IFERROR((L18-F18)/F18,"-")</f>
        <v>-0.5139171758316361</v>
      </c>
      <c r="P18" s="8">
        <f t="shared" si="8"/>
        <v>-0.47649402390438245</v>
      </c>
      <c r="Q18" s="8">
        <f t="shared" si="8"/>
        <v>-0.4967008797653959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13" t="s">
        <v>15</v>
      </c>
      <c r="C19" s="10">
        <v>208</v>
      </c>
      <c r="D19" s="10">
        <v>293</v>
      </c>
      <c r="E19" s="10">
        <v>501</v>
      </c>
      <c r="F19" s="10">
        <v>208</v>
      </c>
      <c r="G19" s="10">
        <v>293</v>
      </c>
      <c r="H19" s="10">
        <v>501</v>
      </c>
      <c r="I19" s="10">
        <v>85</v>
      </c>
      <c r="J19" s="10">
        <v>74</v>
      </c>
      <c r="K19" s="10">
        <v>159</v>
      </c>
      <c r="L19" s="10">
        <v>85</v>
      </c>
      <c r="M19" s="10">
        <v>74</v>
      </c>
      <c r="N19" s="10">
        <v>159</v>
      </c>
      <c r="O19" s="11">
        <f t="shared" ref="O19:Q19" si="9">IFERROR((L19-F19)/F19,"-")</f>
        <v>-0.59134615384615385</v>
      </c>
      <c r="P19" s="11">
        <f t="shared" si="9"/>
        <v>-0.74744027303754268</v>
      </c>
      <c r="Q19" s="11">
        <f t="shared" si="9"/>
        <v>-0.68263473053892221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">
      <c r="A20" s="1"/>
      <c r="B20" s="12" t="s">
        <v>17</v>
      </c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3" t="s">
        <v>14</v>
      </c>
      <c r="C21" s="14">
        <f t="shared" ref="C21:N21" si="10">SUM(C15+C18)</f>
        <v>11104</v>
      </c>
      <c r="D21" s="14">
        <f t="shared" si="10"/>
        <v>10713</v>
      </c>
      <c r="E21" s="14">
        <f t="shared" si="10"/>
        <v>21817</v>
      </c>
      <c r="F21" s="14">
        <f t="shared" si="10"/>
        <v>11104</v>
      </c>
      <c r="G21" s="14">
        <f t="shared" si="10"/>
        <v>10713</v>
      </c>
      <c r="H21" s="14">
        <f t="shared" si="10"/>
        <v>21817</v>
      </c>
      <c r="I21" s="14">
        <f t="shared" si="10"/>
        <v>10287</v>
      </c>
      <c r="J21" s="14">
        <f t="shared" si="10"/>
        <v>8823</v>
      </c>
      <c r="K21" s="14">
        <f t="shared" si="10"/>
        <v>19110</v>
      </c>
      <c r="L21" s="14">
        <f t="shared" si="10"/>
        <v>10287</v>
      </c>
      <c r="M21" s="14">
        <f t="shared" si="10"/>
        <v>8823</v>
      </c>
      <c r="N21" s="14">
        <f t="shared" si="10"/>
        <v>19110</v>
      </c>
      <c r="O21" s="8">
        <f t="shared" ref="O21:Q21" si="11">IFERROR((L21-F21)/F21,"-")</f>
        <v>-7.3577089337175786E-2</v>
      </c>
      <c r="P21" s="8">
        <f t="shared" si="11"/>
        <v>-0.17642117054046486</v>
      </c>
      <c r="Q21" s="8">
        <f t="shared" si="11"/>
        <v>-0.12407755420085255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"/>
      <c r="B22" s="13" t="s">
        <v>15</v>
      </c>
      <c r="C22" s="15">
        <f t="shared" ref="C22:N22" si="12">SUM(C16+C19)</f>
        <v>2033</v>
      </c>
      <c r="D22" s="15">
        <f t="shared" si="12"/>
        <v>4272</v>
      </c>
      <c r="E22" s="15">
        <f t="shared" si="12"/>
        <v>6305</v>
      </c>
      <c r="F22" s="15">
        <f t="shared" si="12"/>
        <v>2033</v>
      </c>
      <c r="G22" s="15">
        <f t="shared" si="12"/>
        <v>4272</v>
      </c>
      <c r="H22" s="15">
        <f t="shared" si="12"/>
        <v>6305</v>
      </c>
      <c r="I22" s="15">
        <f t="shared" si="12"/>
        <v>1687</v>
      </c>
      <c r="J22" s="15">
        <f t="shared" si="12"/>
        <v>5668</v>
      </c>
      <c r="K22" s="15">
        <f t="shared" si="12"/>
        <v>7355</v>
      </c>
      <c r="L22" s="15">
        <f t="shared" si="12"/>
        <v>1687</v>
      </c>
      <c r="M22" s="15">
        <f t="shared" si="12"/>
        <v>5668</v>
      </c>
      <c r="N22" s="15">
        <f t="shared" si="12"/>
        <v>7355</v>
      </c>
      <c r="O22" s="11">
        <f t="shared" ref="O22:Q22" si="13">IFERROR((L22-F22)/F22,"-")</f>
        <v>-0.17019183472700442</v>
      </c>
      <c r="P22" s="11">
        <f t="shared" si="13"/>
        <v>0.32677902621722849</v>
      </c>
      <c r="Q22" s="11">
        <f t="shared" si="13"/>
        <v>0.16653449643140364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">
      <c r="A23" s="1"/>
      <c r="B23" s="16" t="s">
        <v>18</v>
      </c>
      <c r="C23" s="17">
        <v>21840.849999427795</v>
      </c>
      <c r="D23" s="17">
        <v>24827.449999570847</v>
      </c>
      <c r="E23" s="17">
        <v>46668.299998998642</v>
      </c>
      <c r="F23" s="17">
        <v>21840.849999427795</v>
      </c>
      <c r="G23" s="17">
        <v>24827.449999570847</v>
      </c>
      <c r="H23" s="17">
        <v>46668.299998998642</v>
      </c>
      <c r="I23" s="17">
        <v>20576.399999260902</v>
      </c>
      <c r="J23" s="17">
        <v>24730.199999809265</v>
      </c>
      <c r="K23" s="17">
        <v>45306.599999070168</v>
      </c>
      <c r="L23" s="17">
        <v>20576.399999260902</v>
      </c>
      <c r="M23" s="17">
        <v>24730.199999809265</v>
      </c>
      <c r="N23" s="17">
        <v>45306.599999070168</v>
      </c>
      <c r="O23" s="6">
        <f t="shared" ref="O23:Q23" si="14">IFERROR((L23-F23)/F23,"-")</f>
        <v>-5.7893809087101469E-2</v>
      </c>
      <c r="P23" s="6">
        <f t="shared" si="14"/>
        <v>-3.9170353686448839E-3</v>
      </c>
      <c r="Q23" s="6">
        <f t="shared" si="14"/>
        <v>-2.9178264474122528E-2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1"/>
      <c r="B24" s="18" t="s">
        <v>19</v>
      </c>
      <c r="C24" s="5">
        <f t="shared" ref="C24:N24" si="15">SUM(C25:C26)</f>
        <v>259547.14200000005</v>
      </c>
      <c r="D24" s="5">
        <f t="shared" si="15"/>
        <v>269488.93799999997</v>
      </c>
      <c r="E24" s="5">
        <f t="shared" si="15"/>
        <v>529036.08000000007</v>
      </c>
      <c r="F24" s="5">
        <f t="shared" si="15"/>
        <v>259547.14200000005</v>
      </c>
      <c r="G24" s="5">
        <f t="shared" si="15"/>
        <v>269488.93799999997</v>
      </c>
      <c r="H24" s="5">
        <f t="shared" si="15"/>
        <v>529036.08000000007</v>
      </c>
      <c r="I24" s="5">
        <f t="shared" si="15"/>
        <v>244193.071</v>
      </c>
      <c r="J24" s="5">
        <f t="shared" si="15"/>
        <v>230063.34399999998</v>
      </c>
      <c r="K24" s="5">
        <f t="shared" si="15"/>
        <v>474256.41499999992</v>
      </c>
      <c r="L24" s="5">
        <f t="shared" si="15"/>
        <v>244193.071</v>
      </c>
      <c r="M24" s="5">
        <f t="shared" si="15"/>
        <v>230063.34399999998</v>
      </c>
      <c r="N24" s="5">
        <f t="shared" si="15"/>
        <v>474256.41499999992</v>
      </c>
      <c r="O24" s="6">
        <f t="shared" ref="O24:Q24" si="16">IFERROR((L24-F24)/F24,"-")</f>
        <v>-5.9157156891367545E-2</v>
      </c>
      <c r="P24" s="6">
        <f t="shared" si="16"/>
        <v>-0.14629763393108175</v>
      </c>
      <c r="Q24" s="6">
        <f t="shared" si="16"/>
        <v>-0.1035461796858924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9" t="s">
        <v>20</v>
      </c>
      <c r="C25" s="10">
        <v>46357.784000000014</v>
      </c>
      <c r="D25" s="10">
        <v>52291.563999999984</v>
      </c>
      <c r="E25" s="10">
        <v>98649.347999999998</v>
      </c>
      <c r="F25" s="10">
        <v>46357.784000000014</v>
      </c>
      <c r="G25" s="10">
        <v>52291.563999999984</v>
      </c>
      <c r="H25" s="10">
        <v>98649.347999999998</v>
      </c>
      <c r="I25" s="10">
        <v>43136.018000000004</v>
      </c>
      <c r="J25" s="10">
        <v>51782.086999999985</v>
      </c>
      <c r="K25" s="10">
        <v>94918.104999999967</v>
      </c>
      <c r="L25" s="10">
        <v>43136.018000000004</v>
      </c>
      <c r="M25" s="10">
        <v>51782.086999999985</v>
      </c>
      <c r="N25" s="10">
        <v>94918.104999999967</v>
      </c>
      <c r="O25" s="11">
        <f t="shared" ref="O25:Q25" si="17">IFERROR((L25-F25)/F25,"-")</f>
        <v>-6.9497843123821651E-2</v>
      </c>
      <c r="P25" s="11">
        <f t="shared" si="17"/>
        <v>-9.7430055830802671E-3</v>
      </c>
      <c r="Q25" s="11">
        <f t="shared" si="17"/>
        <v>-3.7823291036855423E-2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9" t="s">
        <v>21</v>
      </c>
      <c r="C26" s="10">
        <v>213189.35800000004</v>
      </c>
      <c r="D26" s="10">
        <v>217197.37399999998</v>
      </c>
      <c r="E26" s="10">
        <v>430386.73200000008</v>
      </c>
      <c r="F26" s="10">
        <v>213189.35800000004</v>
      </c>
      <c r="G26" s="10">
        <v>217197.37399999998</v>
      </c>
      <c r="H26" s="10">
        <v>430386.73200000008</v>
      </c>
      <c r="I26" s="10">
        <v>201057.05299999999</v>
      </c>
      <c r="J26" s="10">
        <v>178281.25699999998</v>
      </c>
      <c r="K26" s="10">
        <v>379338.30999999994</v>
      </c>
      <c r="L26" s="10">
        <v>201057.05299999999</v>
      </c>
      <c r="M26" s="10">
        <v>178281.25699999998</v>
      </c>
      <c r="N26" s="10">
        <v>379338.30999999994</v>
      </c>
      <c r="O26" s="11">
        <f t="shared" ref="O26:Q26" si="18">IFERROR((L26-F26)/F26,"-")</f>
        <v>-5.6908586403267132E-2</v>
      </c>
      <c r="P26" s="11">
        <f t="shared" si="18"/>
        <v>-0.17917397564852697</v>
      </c>
      <c r="Q26" s="11">
        <f t="shared" si="18"/>
        <v>-0.11861058486347606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2" t="s">
        <v>22</v>
      </c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1"/>
      <c r="B28" s="4" t="s">
        <v>23</v>
      </c>
      <c r="C28" s="5">
        <f t="shared" ref="C28:N28" si="19">SUM(C29:C30)</f>
        <v>12094</v>
      </c>
      <c r="D28" s="5">
        <f t="shared" si="19"/>
        <v>13909</v>
      </c>
      <c r="E28" s="5">
        <f t="shared" si="19"/>
        <v>26003</v>
      </c>
      <c r="F28" s="5">
        <f t="shared" si="19"/>
        <v>12094</v>
      </c>
      <c r="G28" s="5">
        <f t="shared" si="19"/>
        <v>13909</v>
      </c>
      <c r="H28" s="5">
        <f t="shared" si="19"/>
        <v>26003</v>
      </c>
      <c r="I28" s="5">
        <f t="shared" si="19"/>
        <v>11015</v>
      </c>
      <c r="J28" s="5">
        <f t="shared" si="19"/>
        <v>13492</v>
      </c>
      <c r="K28" s="5">
        <f t="shared" si="19"/>
        <v>24507</v>
      </c>
      <c r="L28" s="5">
        <f t="shared" si="19"/>
        <v>11015</v>
      </c>
      <c r="M28" s="5">
        <f t="shared" si="19"/>
        <v>13492</v>
      </c>
      <c r="N28" s="5">
        <f t="shared" si="19"/>
        <v>24507</v>
      </c>
      <c r="O28" s="6">
        <f t="shared" ref="O28:Q28" si="20">IFERROR((L28-F28)/F28,"-")</f>
        <v>-8.9217793947411944E-2</v>
      </c>
      <c r="P28" s="6">
        <f t="shared" si="20"/>
        <v>-2.9980588108419009E-2</v>
      </c>
      <c r="Q28" s="6">
        <f t="shared" si="20"/>
        <v>-5.7531823251163329E-2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9" t="s">
        <v>24</v>
      </c>
      <c r="C29" s="7">
        <v>3171</v>
      </c>
      <c r="D29" s="7">
        <v>2752</v>
      </c>
      <c r="E29" s="7">
        <v>5923</v>
      </c>
      <c r="F29" s="7">
        <v>3171</v>
      </c>
      <c r="G29" s="7">
        <v>2752</v>
      </c>
      <c r="H29" s="7">
        <v>5923</v>
      </c>
      <c r="I29" s="7">
        <v>3115</v>
      </c>
      <c r="J29" s="7">
        <v>3598</v>
      </c>
      <c r="K29" s="7">
        <v>6713</v>
      </c>
      <c r="L29" s="7">
        <v>3115</v>
      </c>
      <c r="M29" s="7">
        <v>3598</v>
      </c>
      <c r="N29" s="7">
        <v>6713</v>
      </c>
      <c r="O29" s="8">
        <f t="shared" ref="O29:Q29" si="21">IFERROR((L29-F29)/F29,"-")</f>
        <v>-1.7660044150110375E-2</v>
      </c>
      <c r="P29" s="8">
        <f t="shared" si="21"/>
        <v>0.30741279069767441</v>
      </c>
      <c r="Q29" s="8">
        <f t="shared" si="21"/>
        <v>0.13337835556305927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9" t="s">
        <v>25</v>
      </c>
      <c r="C30" s="7">
        <v>8923</v>
      </c>
      <c r="D30" s="7">
        <v>11157</v>
      </c>
      <c r="E30" s="7">
        <v>20080</v>
      </c>
      <c r="F30" s="7">
        <v>8923</v>
      </c>
      <c r="G30" s="7">
        <v>11157</v>
      </c>
      <c r="H30" s="7">
        <v>20080</v>
      </c>
      <c r="I30" s="7">
        <v>7900</v>
      </c>
      <c r="J30" s="7">
        <v>9894</v>
      </c>
      <c r="K30" s="7">
        <v>17794</v>
      </c>
      <c r="L30" s="7">
        <v>7900</v>
      </c>
      <c r="M30" s="7">
        <v>9894</v>
      </c>
      <c r="N30" s="7">
        <v>17794</v>
      </c>
      <c r="O30" s="8">
        <f t="shared" ref="O30:Q30" si="22">IFERROR((L30-F30)/F30,"-")</f>
        <v>-0.11464754006500057</v>
      </c>
      <c r="P30" s="8">
        <f t="shared" si="22"/>
        <v>-0.11320247378327507</v>
      </c>
      <c r="Q30" s="8">
        <f t="shared" si="22"/>
        <v>-0.11384462151394423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">
      <c r="A31" s="1"/>
      <c r="B31" s="16" t="s">
        <v>26</v>
      </c>
      <c r="C31" s="20">
        <v>1043</v>
      </c>
      <c r="D31" s="20">
        <v>1076</v>
      </c>
      <c r="E31" s="20">
        <v>2119</v>
      </c>
      <c r="F31" s="20">
        <v>1043</v>
      </c>
      <c r="G31" s="20">
        <v>1076</v>
      </c>
      <c r="H31" s="20">
        <v>2119</v>
      </c>
      <c r="I31" s="20">
        <v>959</v>
      </c>
      <c r="J31" s="20">
        <v>999</v>
      </c>
      <c r="K31" s="20">
        <v>1958</v>
      </c>
      <c r="L31" s="20">
        <v>959</v>
      </c>
      <c r="M31" s="20">
        <v>999</v>
      </c>
      <c r="N31" s="20">
        <v>1958</v>
      </c>
      <c r="O31" s="6">
        <f t="shared" ref="O31:Q31" si="23">IFERROR((L31-F31)/F31,"-")</f>
        <v>-8.0536912751677847E-2</v>
      </c>
      <c r="P31" s="6">
        <f t="shared" si="23"/>
        <v>-7.156133828996282E-2</v>
      </c>
      <c r="Q31" s="6">
        <f t="shared" si="23"/>
        <v>-7.5979235488437949E-2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5">
    <mergeCell ref="B2:Q2"/>
    <mergeCell ref="B3:Q3"/>
    <mergeCell ref="C17:Q17"/>
    <mergeCell ref="C20:Q20"/>
    <mergeCell ref="C27:Q27"/>
    <mergeCell ref="B5:B7"/>
    <mergeCell ref="C5:H5"/>
    <mergeCell ref="I5:N5"/>
    <mergeCell ref="O5:Q6"/>
    <mergeCell ref="C6:E6"/>
    <mergeCell ref="F6:H6"/>
    <mergeCell ref="I6:K6"/>
    <mergeCell ref="L6:N6"/>
    <mergeCell ref="C8:Q8"/>
    <mergeCell ref="C14:Q14"/>
  </mergeCells>
  <printOptions horizontalCentered="1"/>
  <pageMargins left="0.51181102362204722" right="0.51181102362204722" top="1.5354330708661419" bottom="0.55118110236220474" header="0.19685039370078741" footer="0"/>
  <pageSetup paperSize="9" scale="8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sheet_1</vt:lpstr>
      <vt:lpstr>sheet_1!Área_de_Impressão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2026-03-10T14:36:39Z</cp:lastPrinted>
  <dcterms:created xsi:type="dcterms:W3CDTF">2010-03-23T10:34:53Z</dcterms:created>
  <dcterms:modified xsi:type="dcterms:W3CDTF">2026-03-10T14:37:23Z</dcterms:modified>
</cp:coreProperties>
</file>