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dezembro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<sst xmlns="http://schemas.openxmlformats.org/spreadsheetml/2006/main" count="41" uniqueCount="29">
  <si>
    <t>Locais</t>
  </si>
  <si>
    <t>Variação Acumulada</t>
  </si>
  <si>
    <t>Carga</t>
  </si>
  <si>
    <t>Descarga</t>
  </si>
  <si>
    <t>Total</t>
  </si>
  <si>
    <t>CAIS CONVENCIONAIS</t>
  </si>
  <si>
    <t>Molhe Sul</t>
  </si>
  <si>
    <t>Cais Norte</t>
  </si>
  <si>
    <t xml:space="preserve">      Doca 1 Norte</t>
  </si>
  <si>
    <t xml:space="preserve">      Doca 2 Norte</t>
  </si>
  <si>
    <t>Cais Sul</t>
  </si>
  <si>
    <t xml:space="preserve">      Doca 1 Sul</t>
  </si>
  <si>
    <t xml:space="preserve">      Doca 2 Sul</t>
  </si>
  <si>
    <t>TERMINAIS DE CONTENTORES</t>
  </si>
  <si>
    <t xml:space="preserve">      T. C. Norte</t>
  </si>
  <si>
    <t xml:space="preserve">      T. C. Sul</t>
  </si>
  <si>
    <t>Terminal Graneleiro</t>
  </si>
  <si>
    <t>TERMINAL DE PETROLEIROS</t>
  </si>
  <si>
    <t xml:space="preserve">      Posto A</t>
  </si>
  <si>
    <t xml:space="preserve">      Posto B</t>
  </si>
  <si>
    <t xml:space="preserve">      Posto C</t>
  </si>
  <si>
    <t>TOTAL</t>
  </si>
  <si>
    <t>Porto de Leixões</t>
  </si>
  <si>
    <t>Movimento de Mercadorias Segundo os Locais de Carga e Descarga</t>
  </si>
  <si>
    <t>toneladas</t>
  </si>
  <si>
    <t>Terminal de Cruzeiros</t>
  </si>
  <si>
    <t xml:space="preserve">   -</t>
  </si>
  <si>
    <t>Terminal Oceânico</t>
  </si>
  <si>
    <t>DEZEMBRO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</si>
</sst>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\ ###;#\ ###\ ###;0"/>
  </numFmts>
  <fonts count="45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u val="single"/>
      <sz val="8"/>
      <color indexed="9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8" fillId="20" borderId="7" applyNumberFormat="0" applyAlignment="0" applyProtection="0"/>
    <xf numFmtId="17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left" vertical="center"/>
    </xf>
    <xf numFmtId="174" fontId="5" fillId="33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174" fontId="3" fillId="34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9" fontId="5" fillId="33" borderId="10" xfId="52" applyFont="1" applyFill="1" applyBorder="1" applyAlignment="1">
      <alignment horizontal="right" vertical="center"/>
    </xf>
    <xf numFmtId="9" fontId="6" fillId="33" borderId="10" xfId="52" applyFont="1" applyFill="1" applyBorder="1" applyAlignment="1">
      <alignment horizontal="right" vertical="center"/>
    </xf>
    <xf numFmtId="9" fontId="3" fillId="34" borderId="10" xfId="52" applyFont="1" applyFill="1" applyBorder="1" applyAlignment="1">
      <alignment horizontal="right" vertical="center"/>
    </xf>
    <xf numFmtId="49" fontId="6" fillId="35" borderId="10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174" fontId="0" fillId="0" borderId="0" xfId="0" applyNumberFormat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/>
    </xf>
    <xf numFmtId="3" fontId="44" fillId="0" borderId="0" xfId="0" applyNumberFormat="1" applyFont="1" applyAlignment="1">
      <alignment/>
    </xf>
    <xf numFmtId="3" fontId="44" fillId="36" borderId="0" xfId="0" applyNumberFormat="1" applyFont="1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4.8515625" style="0" customWidth="1"/>
    <col min="2" max="2" width="7.8515625" style="0" bestFit="1" customWidth="1"/>
    <col min="3" max="3" width="8.57421875" style="0" bestFit="1" customWidth="1"/>
    <col min="4" max="5" width="8.8515625" style="0" bestFit="1" customWidth="1"/>
    <col min="6" max="7" width="9.8515625" style="0" bestFit="1" customWidth="1"/>
    <col min="8" max="8" width="7.8515625" style="0" bestFit="1" customWidth="1"/>
    <col min="9" max="11" width="8.8515625" style="0" bestFit="1" customWidth="1"/>
    <col min="12" max="13" width="9.8515625" style="0" bestFit="1" customWidth="1"/>
    <col min="14" max="14" width="9.140625" style="0" customWidth="1"/>
    <col min="15" max="15" width="9.00390625" style="0" bestFit="1" customWidth="1"/>
    <col min="16" max="16" width="7.421875" style="0" bestFit="1" customWidth="1"/>
  </cols>
  <sheetData>
    <row r="1" s="1" customFormat="1" ht="36.75" customHeight="1"/>
    <row r="2" spans="1:16" s="1" customFormat="1" ht="20.2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8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="1" customFormat="1" ht="13.5" customHeight="1">
      <c r="O4" s="7" t="s">
        <v>24</v>
      </c>
    </row>
    <row r="5" spans="1:16" s="1" customFormat="1" ht="18" customHeight="1">
      <c r="A5" s="16" t="s">
        <v>0</v>
      </c>
      <c r="B5" s="17">
        <v>2019</v>
      </c>
      <c r="C5" s="17"/>
      <c r="D5" s="17"/>
      <c r="E5" s="17"/>
      <c r="F5" s="17"/>
      <c r="G5" s="17"/>
      <c r="H5" s="17">
        <f>B5+1</f>
        <v>2020</v>
      </c>
      <c r="I5" s="17"/>
      <c r="J5" s="17"/>
      <c r="K5" s="17"/>
      <c r="L5" s="17"/>
      <c r="M5" s="17"/>
      <c r="N5" s="18" t="s">
        <v>1</v>
      </c>
      <c r="O5" s="18"/>
      <c r="P5" s="18"/>
    </row>
    <row r="6" spans="1:16" s="1" customFormat="1" ht="18" customHeight="1">
      <c r="A6" s="16"/>
      <c r="B6" s="17" t="s">
        <v>28</v>
      </c>
      <c r="C6" s="17"/>
      <c r="D6" s="17"/>
      <c r="E6" s="17" t="str">
        <f>"JANEIRO / "&amp;B6</f>
        <v>JANEIRO / DEZEMBRO</v>
      </c>
      <c r="F6" s="17"/>
      <c r="G6" s="17"/>
      <c r="H6" s="17" t="str">
        <f>B6</f>
        <v>DEZEMBRO</v>
      </c>
      <c r="I6" s="17"/>
      <c r="J6" s="17"/>
      <c r="K6" s="17" t="str">
        <f>E6</f>
        <v>JANEIRO / DEZEMBRO</v>
      </c>
      <c r="L6" s="17"/>
      <c r="M6" s="17"/>
      <c r="N6" s="18"/>
      <c r="O6" s="18"/>
      <c r="P6" s="18"/>
    </row>
    <row r="7" spans="1:16" s="1" customFormat="1" ht="0.75" customHeight="1">
      <c r="A7" s="20"/>
      <c r="B7" s="19" t="s">
        <v>2</v>
      </c>
      <c r="C7" s="19" t="s">
        <v>3</v>
      </c>
      <c r="D7" s="19" t="s">
        <v>4</v>
      </c>
      <c r="E7" s="19" t="s">
        <v>2</v>
      </c>
      <c r="F7" s="19" t="s">
        <v>3</v>
      </c>
      <c r="G7" s="19" t="s">
        <v>4</v>
      </c>
      <c r="H7" s="19" t="s">
        <v>2</v>
      </c>
      <c r="I7" s="19" t="s">
        <v>3</v>
      </c>
      <c r="J7" s="19" t="s">
        <v>4</v>
      </c>
      <c r="K7" s="19" t="s">
        <v>2</v>
      </c>
      <c r="L7" s="19" t="s">
        <v>3</v>
      </c>
      <c r="M7" s="19" t="s">
        <v>4</v>
      </c>
      <c r="N7" s="19" t="s">
        <v>2</v>
      </c>
      <c r="O7" s="19" t="s">
        <v>3</v>
      </c>
      <c r="P7" s="19" t="s">
        <v>4</v>
      </c>
    </row>
    <row r="8" spans="1:16" s="1" customFormat="1" ht="18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1" customFormat="1" ht="18" customHeight="1">
      <c r="A9" s="3" t="s">
        <v>5</v>
      </c>
      <c r="B9" s="4">
        <f>SUM(B10,B11,B14)</f>
        <v>92779.25892</v>
      </c>
      <c r="C9" s="4">
        <f aca="true" t="shared" si="0" ref="C9:M9">SUM(C10,C11,C14)</f>
        <v>198272.24561999997</v>
      </c>
      <c r="D9" s="4">
        <f t="shared" si="0"/>
        <v>291051.50454</v>
      </c>
      <c r="E9" s="4">
        <f t="shared" si="0"/>
        <v>1470940.4754600015</v>
      </c>
      <c r="F9" s="4">
        <f t="shared" si="0"/>
        <v>2515114.1676699994</v>
      </c>
      <c r="G9" s="4">
        <f t="shared" si="0"/>
        <v>3986054.6431300016</v>
      </c>
      <c r="H9" s="4">
        <f t="shared" si="0"/>
        <v>116745.26587000002</v>
      </c>
      <c r="I9" s="4">
        <f t="shared" si="0"/>
        <v>130266.84162000002</v>
      </c>
      <c r="J9" s="4">
        <f t="shared" si="0"/>
        <v>247012.10749000002</v>
      </c>
      <c r="K9" s="4">
        <f t="shared" si="0"/>
        <v>1465679.2914300002</v>
      </c>
      <c r="L9" s="4">
        <f t="shared" si="0"/>
        <v>2134603.430019999</v>
      </c>
      <c r="M9" s="4">
        <f t="shared" si="0"/>
        <v>3600282.7214499996</v>
      </c>
      <c r="N9" s="8">
        <f>K9/E9-1</f>
        <v>-0.0035767484257688276</v>
      </c>
      <c r="O9" s="8">
        <f>L9/F9-1</f>
        <v>-0.15128964821605118</v>
      </c>
      <c r="P9" s="8">
        <f>M9/G9-1</f>
        <v>-0.09678038968805491</v>
      </c>
    </row>
    <row r="10" spans="1:16" s="1" customFormat="1" ht="18" customHeight="1">
      <c r="A10" s="3" t="s">
        <v>6</v>
      </c>
      <c r="B10" s="4">
        <v>34518.78</v>
      </c>
      <c r="C10" s="4">
        <v>56251.542619999986</v>
      </c>
      <c r="D10" s="4">
        <v>90770.32261999999</v>
      </c>
      <c r="E10" s="4">
        <v>553420.503030001</v>
      </c>
      <c r="F10" s="4">
        <v>783524.8751700005</v>
      </c>
      <c r="G10" s="4">
        <v>1336945.3782000015</v>
      </c>
      <c r="H10" s="4">
        <v>41774.33200000002</v>
      </c>
      <c r="I10" s="4">
        <v>52621.22162000002</v>
      </c>
      <c r="J10" s="4">
        <v>94395.55362000004</v>
      </c>
      <c r="K10" s="4">
        <v>572837.8501600003</v>
      </c>
      <c r="L10" s="4">
        <v>781760.6020299993</v>
      </c>
      <c r="M10" s="4">
        <v>1354598.4521899996</v>
      </c>
      <c r="N10" s="8">
        <f aca="true" t="shared" si="1" ref="N10:N27">K10/E10-1</f>
        <v>0.03508606389479341</v>
      </c>
      <c r="O10" s="8">
        <f aca="true" t="shared" si="2" ref="O10:O27">L10/F10-1</f>
        <v>-0.002251712990756549</v>
      </c>
      <c r="P10" s="8">
        <f aca="true" t="shared" si="3" ref="P10:P27">M10/G10-1</f>
        <v>0.013204035316510376</v>
      </c>
    </row>
    <row r="11" spans="1:16" s="1" customFormat="1" ht="18" customHeight="1">
      <c r="A11" s="3" t="s">
        <v>7</v>
      </c>
      <c r="B11" s="4">
        <f>SUM(B12:B13)</f>
        <v>46251.82891999999</v>
      </c>
      <c r="C11" s="4">
        <f aca="true" t="shared" si="4" ref="C11:M11">SUM(C12:C13)</f>
        <v>28363.488999999998</v>
      </c>
      <c r="D11" s="4">
        <f t="shared" si="4"/>
        <v>74615.31791999999</v>
      </c>
      <c r="E11" s="4">
        <f t="shared" si="4"/>
        <v>826055.8704300006</v>
      </c>
      <c r="F11" s="4">
        <f t="shared" si="4"/>
        <v>154201.0245</v>
      </c>
      <c r="G11" s="4">
        <f t="shared" si="4"/>
        <v>980256.8949300006</v>
      </c>
      <c r="H11" s="4">
        <f t="shared" si="4"/>
        <v>54915.59587</v>
      </c>
      <c r="I11" s="4">
        <f t="shared" si="4"/>
        <v>3575.536</v>
      </c>
      <c r="J11" s="4">
        <f t="shared" si="4"/>
        <v>58491.13187</v>
      </c>
      <c r="K11" s="4">
        <f t="shared" si="4"/>
        <v>758673.26024</v>
      </c>
      <c r="L11" s="4">
        <f t="shared" si="4"/>
        <v>123773.55898999999</v>
      </c>
      <c r="M11" s="4">
        <f t="shared" si="4"/>
        <v>882446.8192299999</v>
      </c>
      <c r="N11" s="8">
        <f t="shared" si="1"/>
        <v>-0.08157149244024475</v>
      </c>
      <c r="O11" s="8">
        <f t="shared" si="2"/>
        <v>-0.19732336804286288</v>
      </c>
      <c r="P11" s="8">
        <f t="shared" si="3"/>
        <v>-0.0997800435843762</v>
      </c>
    </row>
    <row r="12" spans="1:16" s="1" customFormat="1" ht="18" customHeight="1">
      <c r="A12" s="11" t="s">
        <v>8</v>
      </c>
      <c r="B12" s="5"/>
      <c r="C12" s="5"/>
      <c r="D12" s="5"/>
      <c r="E12" s="5">
        <v>3943.8</v>
      </c>
      <c r="F12" s="5"/>
      <c r="G12" s="5">
        <v>3943.8</v>
      </c>
      <c r="H12" s="5"/>
      <c r="I12" s="5"/>
      <c r="J12" s="5"/>
      <c r="K12" s="5">
        <v>8.4794</v>
      </c>
      <c r="L12" s="5"/>
      <c r="M12" s="5">
        <v>8.4794</v>
      </c>
      <c r="N12" s="9">
        <f>_xlfn.IFERROR(K12/E12-1," -")</f>
        <v>-0.9978499416806126</v>
      </c>
      <c r="O12" s="9" t="str">
        <f>_xlfn.IFERROR(L12/F12-1," -")</f>
        <v> -</v>
      </c>
      <c r="P12" s="9">
        <f>_xlfn.IFERROR(M12/G12-1," -")</f>
        <v>-0.9978499416806126</v>
      </c>
    </row>
    <row r="13" spans="1:16" s="1" customFormat="1" ht="18" customHeight="1">
      <c r="A13" s="11" t="s">
        <v>9</v>
      </c>
      <c r="B13" s="5">
        <v>46251.82891999999</v>
      </c>
      <c r="C13" s="5">
        <v>28363.488999999998</v>
      </c>
      <c r="D13" s="5">
        <v>74615.31791999999</v>
      </c>
      <c r="E13" s="5">
        <v>822112.0704300005</v>
      </c>
      <c r="F13" s="5">
        <v>154201.0245</v>
      </c>
      <c r="G13" s="5">
        <v>976313.0949300006</v>
      </c>
      <c r="H13" s="23">
        <v>54915.59587</v>
      </c>
      <c r="I13" s="23">
        <v>3575.536</v>
      </c>
      <c r="J13" s="24">
        <v>58491.13187</v>
      </c>
      <c r="K13" s="5">
        <v>758664.78084</v>
      </c>
      <c r="L13" s="5">
        <v>123773.55898999999</v>
      </c>
      <c r="M13" s="5">
        <v>882438.33983</v>
      </c>
      <c r="N13" s="9">
        <f t="shared" si="1"/>
        <v>-0.07717596161410789</v>
      </c>
      <c r="O13" s="9">
        <f t="shared" si="2"/>
        <v>-0.19732336804286288</v>
      </c>
      <c r="P13" s="9">
        <f t="shared" si="3"/>
        <v>-0.09615230563585886</v>
      </c>
    </row>
    <row r="14" spans="1:16" s="1" customFormat="1" ht="18" customHeight="1">
      <c r="A14" s="3" t="s">
        <v>10</v>
      </c>
      <c r="B14" s="4">
        <f>SUM(B15:B16)</f>
        <v>12008.65</v>
      </c>
      <c r="C14" s="4">
        <f aca="true" t="shared" si="5" ref="C14:M14">SUM(C15:C16)</f>
        <v>113657.21399999999</v>
      </c>
      <c r="D14" s="4">
        <f t="shared" si="5"/>
        <v>125665.86399999999</v>
      </c>
      <c r="E14" s="4">
        <f t="shared" si="5"/>
        <v>91464.10199999998</v>
      </c>
      <c r="F14" s="4">
        <f t="shared" si="5"/>
        <v>1577388.2679999992</v>
      </c>
      <c r="G14" s="4">
        <f t="shared" si="5"/>
        <v>1668852.3699999992</v>
      </c>
      <c r="H14" s="4">
        <f t="shared" si="5"/>
        <v>20055.338</v>
      </c>
      <c r="I14" s="4">
        <f t="shared" si="5"/>
        <v>74070.084</v>
      </c>
      <c r="J14" s="4">
        <f t="shared" si="5"/>
        <v>94125.42199999999</v>
      </c>
      <c r="K14" s="4">
        <f t="shared" si="5"/>
        <v>134168.18102999998</v>
      </c>
      <c r="L14" s="4">
        <f t="shared" si="5"/>
        <v>1229069.2689999999</v>
      </c>
      <c r="M14" s="4">
        <f t="shared" si="5"/>
        <v>1363237.45003</v>
      </c>
      <c r="N14" s="8">
        <f t="shared" si="1"/>
        <v>0.4668944219230404</v>
      </c>
      <c r="O14" s="8">
        <f t="shared" si="2"/>
        <v>-0.22082007712764318</v>
      </c>
      <c r="P14" s="8">
        <f t="shared" si="3"/>
        <v>-0.18312879285421713</v>
      </c>
    </row>
    <row r="15" spans="1:16" s="1" customFormat="1" ht="18" customHeight="1">
      <c r="A15" s="13" t="s">
        <v>11</v>
      </c>
      <c r="B15" s="5">
        <v>7134.36</v>
      </c>
      <c r="C15" s="5">
        <v>9297.15</v>
      </c>
      <c r="D15" s="5">
        <v>16431.51</v>
      </c>
      <c r="E15" s="5">
        <v>32888.13299999999</v>
      </c>
      <c r="F15" s="5">
        <v>158391.287</v>
      </c>
      <c r="G15" s="5">
        <v>191279.41999999998</v>
      </c>
      <c r="H15" s="5"/>
      <c r="I15" s="5">
        <v>27105.048</v>
      </c>
      <c r="J15" s="5">
        <v>27105.048</v>
      </c>
      <c r="K15" s="5">
        <v>15304.063999999998</v>
      </c>
      <c r="L15" s="5">
        <v>188694.338</v>
      </c>
      <c r="M15" s="5">
        <v>203998.402</v>
      </c>
      <c r="N15" s="9">
        <f t="shared" si="1"/>
        <v>-0.5346630348399526</v>
      </c>
      <c r="O15" s="9">
        <f t="shared" si="2"/>
        <v>0.19131766383083915</v>
      </c>
      <c r="P15" s="9">
        <f t="shared" si="3"/>
        <v>0.06649425223058514</v>
      </c>
    </row>
    <row r="16" spans="1:16" s="1" customFormat="1" ht="18" customHeight="1">
      <c r="A16" s="13" t="s">
        <v>12</v>
      </c>
      <c r="B16" s="5">
        <v>4874.29</v>
      </c>
      <c r="C16" s="5">
        <v>104360.064</v>
      </c>
      <c r="D16" s="5">
        <v>109234.35399999999</v>
      </c>
      <c r="E16" s="5">
        <v>58575.96899999999</v>
      </c>
      <c r="F16" s="5">
        <v>1418996.9809999992</v>
      </c>
      <c r="G16" s="5">
        <v>1477572.9499999993</v>
      </c>
      <c r="H16" s="5">
        <v>20055.338</v>
      </c>
      <c r="I16" s="5">
        <v>46965.036</v>
      </c>
      <c r="J16" s="5">
        <v>67020.374</v>
      </c>
      <c r="K16" s="5">
        <v>118864.11703</v>
      </c>
      <c r="L16" s="5">
        <v>1040374.931</v>
      </c>
      <c r="M16" s="5">
        <v>1159239.04803</v>
      </c>
      <c r="N16" s="9">
        <f t="shared" si="1"/>
        <v>1.0292300590025238</v>
      </c>
      <c r="O16" s="9">
        <f t="shared" si="2"/>
        <v>-0.2668237177877403</v>
      </c>
      <c r="P16" s="9">
        <f t="shared" si="3"/>
        <v>-0.21544378026817523</v>
      </c>
    </row>
    <row r="17" spans="1:16" s="1" customFormat="1" ht="18" customHeight="1">
      <c r="A17" s="3" t="s">
        <v>13</v>
      </c>
      <c r="B17" s="4">
        <f>SUM(B18:B19)</f>
        <v>241068.21730999986</v>
      </c>
      <c r="C17" s="4">
        <f aca="true" t="shared" si="6" ref="C17:M17">SUM(C18:C19)</f>
        <v>209016.0846000001</v>
      </c>
      <c r="D17" s="4">
        <f t="shared" si="6"/>
        <v>450084.3019099999</v>
      </c>
      <c r="E17" s="4">
        <f t="shared" si="6"/>
        <v>3618492.4751369744</v>
      </c>
      <c r="F17" s="4">
        <f t="shared" si="6"/>
        <v>3212015.8915569847</v>
      </c>
      <c r="G17" s="4">
        <f t="shared" si="6"/>
        <v>6830508.366693959</v>
      </c>
      <c r="H17" s="4">
        <f t="shared" si="6"/>
        <v>271650.05136000057</v>
      </c>
      <c r="I17" s="4">
        <f t="shared" si="6"/>
        <v>245490.07559999963</v>
      </c>
      <c r="J17" s="4">
        <f t="shared" si="6"/>
        <v>517140.1269600002</v>
      </c>
      <c r="K17" s="4">
        <f t="shared" si="6"/>
        <v>3785106.2553630006</v>
      </c>
      <c r="L17" s="4">
        <f t="shared" si="6"/>
        <v>3242431.9541209876</v>
      </c>
      <c r="M17" s="4">
        <f t="shared" si="6"/>
        <v>7027538.209483989</v>
      </c>
      <c r="N17" s="8">
        <f t="shared" si="1"/>
        <v>0.046045081306882896</v>
      </c>
      <c r="O17" s="8">
        <f t="shared" si="2"/>
        <v>0.009469462042187793</v>
      </c>
      <c r="P17" s="8">
        <f t="shared" si="3"/>
        <v>0.028845560566291395</v>
      </c>
    </row>
    <row r="18" spans="1:16" s="1" customFormat="1" ht="18" customHeight="1">
      <c r="A18" s="11" t="s">
        <v>14</v>
      </c>
      <c r="B18" s="5">
        <v>71898.62978999989</v>
      </c>
      <c r="C18" s="5">
        <v>42168.72483999998</v>
      </c>
      <c r="D18" s="5">
        <v>114067.35462999987</v>
      </c>
      <c r="E18" s="5">
        <v>1073913.2013470042</v>
      </c>
      <c r="F18" s="5">
        <v>627301.3773530034</v>
      </c>
      <c r="G18" s="5">
        <v>1701214.5787000074</v>
      </c>
      <c r="H18" s="5">
        <v>70457.62223000008</v>
      </c>
      <c r="I18" s="5">
        <v>42226.47682000001</v>
      </c>
      <c r="J18" s="5">
        <v>112684.09905000009</v>
      </c>
      <c r="K18" s="5">
        <v>1013393.0032400028</v>
      </c>
      <c r="L18" s="5">
        <v>596563.8658420034</v>
      </c>
      <c r="M18" s="5">
        <v>1609956.8690820062</v>
      </c>
      <c r="N18" s="9">
        <f t="shared" si="1"/>
        <v>-0.05635483205820657</v>
      </c>
      <c r="O18" s="9">
        <f t="shared" si="2"/>
        <v>-0.04899959193570047</v>
      </c>
      <c r="P18" s="9">
        <f t="shared" si="3"/>
        <v>-0.05364268021247287</v>
      </c>
    </row>
    <row r="19" spans="1:16" s="1" customFormat="1" ht="18" customHeight="1">
      <c r="A19" s="11" t="s">
        <v>15</v>
      </c>
      <c r="B19" s="5">
        <v>169169.58751999997</v>
      </c>
      <c r="C19" s="5">
        <v>166847.3597600001</v>
      </c>
      <c r="D19" s="5">
        <v>336016.9472800001</v>
      </c>
      <c r="E19" s="5">
        <v>2544579.27378997</v>
      </c>
      <c r="F19" s="5">
        <v>2584714.5142039815</v>
      </c>
      <c r="G19" s="5">
        <v>5129293.787993952</v>
      </c>
      <c r="H19" s="5">
        <v>201192.4291300005</v>
      </c>
      <c r="I19" s="5">
        <v>203263.59877999962</v>
      </c>
      <c r="J19" s="5">
        <v>404456.0279100001</v>
      </c>
      <c r="K19" s="5">
        <v>2771713.252122998</v>
      </c>
      <c r="L19" s="5">
        <v>2645868.088278984</v>
      </c>
      <c r="M19" s="5">
        <v>5417581.340401982</v>
      </c>
      <c r="N19" s="9">
        <f t="shared" si="1"/>
        <v>0.08926189907800652</v>
      </c>
      <c r="O19" s="9">
        <f t="shared" si="2"/>
        <v>0.023659701579784143</v>
      </c>
      <c r="P19" s="9">
        <f t="shared" si="3"/>
        <v>0.0562041412178067</v>
      </c>
    </row>
    <row r="20" spans="1:16" s="1" customFormat="1" ht="18" customHeight="1">
      <c r="A20" s="12" t="s">
        <v>16</v>
      </c>
      <c r="B20" s="4">
        <v>6903.917</v>
      </c>
      <c r="C20" s="4">
        <v>85852.09200000002</v>
      </c>
      <c r="D20" s="4">
        <v>92756.00900000002</v>
      </c>
      <c r="E20" s="4">
        <v>111069.52430000002</v>
      </c>
      <c r="F20" s="4">
        <v>923526.78432</v>
      </c>
      <c r="G20" s="4">
        <v>1034596.30862</v>
      </c>
      <c r="H20" s="4">
        <v>21633.498</v>
      </c>
      <c r="I20" s="4">
        <v>46037.985</v>
      </c>
      <c r="J20" s="4">
        <v>67671.48300000001</v>
      </c>
      <c r="K20" s="4">
        <v>79711.26900000001</v>
      </c>
      <c r="L20" s="4">
        <v>878969.7710000001</v>
      </c>
      <c r="M20" s="4">
        <v>958681.04</v>
      </c>
      <c r="N20" s="8">
        <f t="shared" si="1"/>
        <v>-0.28232996852764947</v>
      </c>
      <c r="O20" s="8">
        <f t="shared" si="2"/>
        <v>-0.048246584805667125</v>
      </c>
      <c r="P20" s="8">
        <f t="shared" si="3"/>
        <v>-0.07337670547197273</v>
      </c>
    </row>
    <row r="21" spans="1:16" s="1" customFormat="1" ht="18" customHeight="1">
      <c r="A21" s="12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1359</v>
      </c>
      <c r="M21" s="4">
        <v>1359</v>
      </c>
      <c r="N21" s="8" t="str">
        <f>_xlfn.IFERROR(K21/E21-1," -")</f>
        <v> -</v>
      </c>
      <c r="O21" s="8" t="str">
        <f>_xlfn.IFERROR(L21/F21-1," -")</f>
        <v> -</v>
      </c>
      <c r="P21" s="8" t="str">
        <f>_xlfn.IFERROR(M21/G21-1," -")</f>
        <v> -</v>
      </c>
    </row>
    <row r="22" spans="1:16" s="1" customFormat="1" ht="18" customHeight="1">
      <c r="A22" s="12" t="s">
        <v>27</v>
      </c>
      <c r="B22" s="4"/>
      <c r="C22" s="4">
        <v>414781.796</v>
      </c>
      <c r="D22" s="4">
        <v>414781.796</v>
      </c>
      <c r="E22" s="4"/>
      <c r="F22" s="4">
        <v>4129369.3140000002</v>
      </c>
      <c r="G22" s="4">
        <v>4129369.3140000002</v>
      </c>
      <c r="H22" s="4"/>
      <c r="I22" s="4"/>
      <c r="J22" s="4"/>
      <c r="K22" s="4"/>
      <c r="L22" s="4">
        <v>2153489.687</v>
      </c>
      <c r="M22" s="4">
        <v>2153489.687</v>
      </c>
      <c r="N22" s="8" t="s">
        <v>26</v>
      </c>
      <c r="O22" s="8">
        <f t="shared" si="2"/>
        <v>-0.478494287323994</v>
      </c>
      <c r="P22" s="8">
        <f t="shared" si="3"/>
        <v>-0.478494287323994</v>
      </c>
    </row>
    <row r="23" spans="1:16" s="1" customFormat="1" ht="18" customHeight="1">
      <c r="A23" s="3" t="s">
        <v>17</v>
      </c>
      <c r="B23" s="4">
        <f>SUM(B24:B26)</f>
        <v>226726.07900000003</v>
      </c>
      <c r="C23" s="4">
        <f aca="true" t="shared" si="7" ref="C23:M23">SUM(C24:C26)</f>
        <v>107709.364</v>
      </c>
      <c r="D23" s="4">
        <f t="shared" si="7"/>
        <v>334435.443</v>
      </c>
      <c r="E23" s="4">
        <f t="shared" si="7"/>
        <v>2460379.487</v>
      </c>
      <c r="F23" s="4">
        <f t="shared" si="7"/>
        <v>1115048.0690000001</v>
      </c>
      <c r="G23" s="4">
        <f t="shared" si="7"/>
        <v>3575427.556</v>
      </c>
      <c r="H23" s="4">
        <f t="shared" si="7"/>
        <v>41793.589</v>
      </c>
      <c r="I23" s="4">
        <f t="shared" si="7"/>
        <v>245190.54599999997</v>
      </c>
      <c r="J23" s="4">
        <f t="shared" si="7"/>
        <v>286984.135</v>
      </c>
      <c r="K23" s="4">
        <f t="shared" si="7"/>
        <v>1488651.1769999997</v>
      </c>
      <c r="L23" s="4">
        <f t="shared" si="7"/>
        <v>1846083.0089999996</v>
      </c>
      <c r="M23" s="4">
        <f t="shared" si="7"/>
        <v>3334734.1859999993</v>
      </c>
      <c r="N23" s="8">
        <f t="shared" si="1"/>
        <v>-0.3949505818652602</v>
      </c>
      <c r="O23" s="8">
        <f t="shared" si="2"/>
        <v>0.6556084534145761</v>
      </c>
      <c r="P23" s="8">
        <f t="shared" si="3"/>
        <v>-0.06731876572246243</v>
      </c>
    </row>
    <row r="24" spans="1:16" s="1" customFormat="1" ht="18" customHeight="1">
      <c r="A24" s="11" t="s">
        <v>18</v>
      </c>
      <c r="B24" s="5">
        <v>129886.26800000001</v>
      </c>
      <c r="C24" s="5">
        <v>34448.126000000004</v>
      </c>
      <c r="D24" s="5">
        <v>164334.39400000003</v>
      </c>
      <c r="E24" s="5">
        <v>1243295.0639999998</v>
      </c>
      <c r="F24" s="5">
        <v>409601.668</v>
      </c>
      <c r="G24" s="5">
        <v>1652896.7319999998</v>
      </c>
      <c r="H24" s="5">
        <v>4986.731</v>
      </c>
      <c r="I24" s="5">
        <v>123957.313</v>
      </c>
      <c r="J24" s="5">
        <v>128944.044</v>
      </c>
      <c r="K24" s="5">
        <v>722496.651</v>
      </c>
      <c r="L24" s="5">
        <v>1051353.862</v>
      </c>
      <c r="M24" s="5">
        <v>1773850.5129999998</v>
      </c>
      <c r="N24" s="9">
        <f t="shared" si="1"/>
        <v>-0.4188856113724585</v>
      </c>
      <c r="O24" s="9">
        <f t="shared" si="2"/>
        <v>1.566771437073347</v>
      </c>
      <c r="P24" s="9">
        <f t="shared" si="3"/>
        <v>0.07317685289004494</v>
      </c>
    </row>
    <row r="25" spans="1:16" s="1" customFormat="1" ht="18" customHeight="1">
      <c r="A25" s="11" t="s">
        <v>19</v>
      </c>
      <c r="B25" s="5">
        <v>91190.06700000001</v>
      </c>
      <c r="C25" s="5">
        <v>56993.83</v>
      </c>
      <c r="D25" s="5">
        <v>148183.897</v>
      </c>
      <c r="E25" s="5">
        <v>1170224.675</v>
      </c>
      <c r="F25" s="5">
        <v>593985.234</v>
      </c>
      <c r="G25" s="5">
        <v>1764209.909</v>
      </c>
      <c r="H25" s="5">
        <v>36806.858</v>
      </c>
      <c r="I25" s="5">
        <v>105964.689</v>
      </c>
      <c r="J25" s="5">
        <v>142771.547</v>
      </c>
      <c r="K25" s="5">
        <v>746226.9829999998</v>
      </c>
      <c r="L25" s="5">
        <v>673631.4739999998</v>
      </c>
      <c r="M25" s="5">
        <v>1419858.4569999995</v>
      </c>
      <c r="N25" s="9">
        <f t="shared" si="1"/>
        <v>-0.3623216131551834</v>
      </c>
      <c r="O25" s="9">
        <f t="shared" si="2"/>
        <v>0.1340879123604608</v>
      </c>
      <c r="P25" s="9">
        <f t="shared" si="3"/>
        <v>-0.19518734717638442</v>
      </c>
    </row>
    <row r="26" spans="1:16" s="1" customFormat="1" ht="18" customHeight="1">
      <c r="A26" s="11" t="s">
        <v>20</v>
      </c>
      <c r="B26" s="5">
        <v>5649.744</v>
      </c>
      <c r="C26" s="5">
        <v>16267.408000000001</v>
      </c>
      <c r="D26" s="5">
        <v>21917.152000000002</v>
      </c>
      <c r="E26" s="5">
        <v>46859.748000000014</v>
      </c>
      <c r="F26" s="5">
        <v>111461.16700000002</v>
      </c>
      <c r="G26" s="5">
        <v>158320.91500000004</v>
      </c>
      <c r="H26" s="5"/>
      <c r="I26" s="5">
        <v>15268.544000000002</v>
      </c>
      <c r="J26" s="5">
        <v>15268.544000000002</v>
      </c>
      <c r="K26" s="5">
        <v>19927.543000000005</v>
      </c>
      <c r="L26" s="5">
        <v>121097.673</v>
      </c>
      <c r="M26" s="5">
        <v>141025.21600000001</v>
      </c>
      <c r="N26" s="9">
        <f t="shared" si="1"/>
        <v>-0.5747407135010628</v>
      </c>
      <c r="O26" s="9">
        <f t="shared" si="2"/>
        <v>0.08645617356581226</v>
      </c>
      <c r="P26" s="9">
        <f t="shared" si="3"/>
        <v>-0.1092445619076925</v>
      </c>
    </row>
    <row r="27" spans="1:16" s="1" customFormat="1" ht="21.75" customHeight="1">
      <c r="A27" s="2" t="s">
        <v>21</v>
      </c>
      <c r="B27" s="6">
        <f>SUM(B10,B11,B14,B17,B20,B22,B23,B21)</f>
        <v>567477.47223</v>
      </c>
      <c r="C27" s="6">
        <f aca="true" t="shared" si="8" ref="C27:M27">SUM(C10,C11,C14,C17,C20,C22,C23,C21)</f>
        <v>1015631.58222</v>
      </c>
      <c r="D27" s="6">
        <f t="shared" si="8"/>
        <v>1583109.0544499997</v>
      </c>
      <c r="E27" s="6">
        <f t="shared" si="8"/>
        <v>7660881.961896976</v>
      </c>
      <c r="F27" s="6">
        <f t="shared" si="8"/>
        <v>11895074.226546984</v>
      </c>
      <c r="G27" s="6">
        <f t="shared" si="8"/>
        <v>19555956.18844396</v>
      </c>
      <c r="H27" s="6">
        <f t="shared" si="8"/>
        <v>451822.40423000057</v>
      </c>
      <c r="I27" s="6">
        <f t="shared" si="8"/>
        <v>666985.4482199997</v>
      </c>
      <c r="J27" s="6">
        <f t="shared" si="8"/>
        <v>1118807.8524500001</v>
      </c>
      <c r="K27" s="6">
        <f t="shared" si="8"/>
        <v>6819147.992793001</v>
      </c>
      <c r="L27" s="6">
        <f t="shared" si="8"/>
        <v>10256936.851140987</v>
      </c>
      <c r="M27" s="6">
        <f t="shared" si="8"/>
        <v>17076084.84393399</v>
      </c>
      <c r="N27" s="10">
        <f t="shared" si="1"/>
        <v>-0.10987429036115137</v>
      </c>
      <c r="O27" s="10">
        <f t="shared" si="2"/>
        <v>-0.1377156076714564</v>
      </c>
      <c r="P27" s="10">
        <f t="shared" si="3"/>
        <v>-0.12680900491970726</v>
      </c>
    </row>
    <row r="28" spans="5:13" s="1" customFormat="1" ht="26.25" customHeight="1">
      <c r="E28" s="14"/>
      <c r="F28" s="14"/>
      <c r="G28" s="14"/>
      <c r="H28" s="14"/>
      <c r="I28" s="14"/>
      <c r="J28" s="14"/>
      <c r="K28" s="14"/>
      <c r="L28" s="14"/>
      <c r="M28" s="14"/>
    </row>
    <row r="29" spans="5:13" ht="12">
      <c r="E29" s="15"/>
      <c r="F29" s="15"/>
      <c r="G29" s="15"/>
      <c r="H29" s="15"/>
      <c r="I29" s="15"/>
      <c r="J29" s="15"/>
      <c r="K29" s="15"/>
      <c r="L29" s="15"/>
      <c r="M29" s="15"/>
    </row>
  </sheetData>
  <sheetProtection/>
  <mergeCells count="26">
    <mergeCell ref="M7:M8"/>
    <mergeCell ref="N7:N8"/>
    <mergeCell ref="O7:O8"/>
    <mergeCell ref="P7:P8"/>
    <mergeCell ref="A2:P2"/>
    <mergeCell ref="A3:P3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5:A6"/>
    <mergeCell ref="B5:G5"/>
    <mergeCell ref="H5:M5"/>
    <mergeCell ref="N5:P6"/>
    <mergeCell ref="B6:D6"/>
    <mergeCell ref="E6:G6"/>
    <mergeCell ref="H6:J6"/>
    <mergeCell ref="K6:M6"/>
  </mergeCells>
  <printOptions horizontalCentered="1"/>
  <pageMargins left="0.5905511811023623" right="0.5905511811023623" top="1.7716535433070868" bottom="0.5905511811023623" header="0.5118110236220472" footer="0.5118110236220472"/>
  <pageSetup fitToHeight="1" fitToWidth="1" horizontalDpi="600" verticalDpi="600" orientation="landscape" paperSize="9" scale="83" r:id="rId2"/>
  <headerFooter alignWithMargins="0">
    <oddHeader>&amp;L&amp;G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Silva</dc:creator>
  <cp:keywords/>
  <dc:description/>
  <cp:lastModifiedBy>Nelson Silva</cp:lastModifiedBy>
  <cp:lastPrinted>2021-02-25T17:20:06Z</cp:lastPrinted>
  <dcterms:created xsi:type="dcterms:W3CDTF">2020-04-20T10:34:14Z</dcterms:created>
  <dcterms:modified xsi:type="dcterms:W3CDTF">2021-02-25T17:20:15Z</dcterms:modified>
  <cp:category/>
  <cp:version/>
  <cp:contentType/>
  <cp:contentStatus/>
</cp:coreProperties>
</file>