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7_2025 PTLEI\"/>
    </mc:Choice>
  </mc:AlternateContent>
  <xr:revisionPtr revIDLastSave="0" documentId="8_{5033CAAF-BD65-4DAF-82A8-AD04135267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_1" sheetId="1" r:id="rId1"/>
  </sheets>
  <definedNames>
    <definedName name="_xlnm.Print_Area" localSheetId="0">sheet_1!$A$2:$Q$31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JJyai+wAzhfxagWFp9eQ6QiMF0TKz6PfWDaZWrpNHk="/>
    </ext>
  </extLst>
</workbook>
</file>

<file path=xl/calcChain.xml><?xml version="1.0" encoding="utf-8"?>
<calcChain xmlns="http://schemas.openxmlformats.org/spreadsheetml/2006/main">
  <c r="Q31" i="1" l="1"/>
  <c r="P31" i="1"/>
  <c r="O31" i="1"/>
  <c r="Q30" i="1"/>
  <c r="P30" i="1"/>
  <c r="O30" i="1"/>
  <c r="Q29" i="1"/>
  <c r="P29" i="1"/>
  <c r="O29" i="1"/>
  <c r="N28" i="1"/>
  <c r="Q28" i="1" s="1"/>
  <c r="M28" i="1"/>
  <c r="P28" i="1" s="1"/>
  <c r="L28" i="1"/>
  <c r="O28" i="1" s="1"/>
  <c r="K28" i="1"/>
  <c r="J28" i="1"/>
  <c r="I28" i="1"/>
  <c r="H28" i="1"/>
  <c r="G28" i="1"/>
  <c r="F28" i="1"/>
  <c r="E28" i="1"/>
  <c r="D28" i="1"/>
  <c r="C28" i="1"/>
  <c r="Q26" i="1"/>
  <c r="P26" i="1"/>
  <c r="O26" i="1"/>
  <c r="Q25" i="1"/>
  <c r="P25" i="1"/>
  <c r="O25" i="1"/>
  <c r="N24" i="1"/>
  <c r="M24" i="1"/>
  <c r="P24" i="1" s="1"/>
  <c r="L24" i="1"/>
  <c r="O24" i="1" s="1"/>
  <c r="K24" i="1"/>
  <c r="J24" i="1"/>
  <c r="I24" i="1"/>
  <c r="H24" i="1"/>
  <c r="Q24" i="1" s="1"/>
  <c r="G24" i="1"/>
  <c r="F24" i="1"/>
  <c r="E24" i="1"/>
  <c r="D24" i="1"/>
  <c r="C24" i="1"/>
  <c r="Q23" i="1"/>
  <c r="P23" i="1"/>
  <c r="O23" i="1"/>
  <c r="N22" i="1"/>
  <c r="Q22" i="1" s="1"/>
  <c r="M22" i="1"/>
  <c r="P22" i="1" s="1"/>
  <c r="L22" i="1"/>
  <c r="O22" i="1" s="1"/>
  <c r="K22" i="1"/>
  <c r="J22" i="1"/>
  <c r="I22" i="1"/>
  <c r="H22" i="1"/>
  <c r="G22" i="1"/>
  <c r="F22" i="1"/>
  <c r="E22" i="1"/>
  <c r="D22" i="1"/>
  <c r="C22" i="1"/>
  <c r="P21" i="1"/>
  <c r="N21" i="1"/>
  <c r="M21" i="1"/>
  <c r="L21" i="1"/>
  <c r="O21" i="1" s="1"/>
  <c r="K21" i="1"/>
  <c r="J21" i="1"/>
  <c r="I21" i="1"/>
  <c r="H21" i="1"/>
  <c r="Q21" i="1" s="1"/>
  <c r="G21" i="1"/>
  <c r="F21" i="1"/>
  <c r="E21" i="1"/>
  <c r="D21" i="1"/>
  <c r="C21" i="1"/>
  <c r="Q19" i="1"/>
  <c r="P19" i="1"/>
  <c r="O19" i="1"/>
  <c r="Q18" i="1"/>
  <c r="P18" i="1"/>
  <c r="O18" i="1"/>
  <c r="Q16" i="1"/>
  <c r="P16" i="1"/>
  <c r="O16" i="1"/>
  <c r="Q15" i="1"/>
  <c r="P15" i="1"/>
  <c r="O15" i="1"/>
  <c r="Q13" i="1"/>
  <c r="P13" i="1"/>
  <c r="O13" i="1"/>
  <c r="Q12" i="1"/>
  <c r="P12" i="1"/>
  <c r="O12" i="1"/>
  <c r="Q11" i="1"/>
  <c r="P11" i="1"/>
  <c r="O11" i="1"/>
  <c r="Q10" i="1"/>
  <c r="P10" i="1"/>
  <c r="O10" i="1"/>
  <c r="O9" i="1"/>
  <c r="N9" i="1"/>
  <c r="M9" i="1"/>
  <c r="L9" i="1"/>
  <c r="K9" i="1"/>
  <c r="J9" i="1"/>
  <c r="I9" i="1"/>
  <c r="H9" i="1"/>
  <c r="Q9" i="1" s="1"/>
  <c r="G9" i="1"/>
  <c r="P9" i="1" s="1"/>
  <c r="F9" i="1"/>
  <c r="E9" i="1"/>
  <c r="D9" i="1"/>
  <c r="C9" i="1"/>
</calcChain>
</file>

<file path=xl/sharedStrings.xml><?xml version="1.0" encoding="utf-8"?>
<sst xmlns="http://schemas.openxmlformats.org/spreadsheetml/2006/main" count="49" uniqueCount="31">
  <si>
    <t>Porto de Leixões</t>
  </si>
  <si>
    <t>Movimento de Contentores</t>
  </si>
  <si>
    <t>Contentores</t>
  </si>
  <si>
    <t>Variação Acumulada</t>
  </si>
  <si>
    <t>Carga</t>
  </si>
  <si>
    <t>Descarga</t>
  </si>
  <si>
    <t>Total</t>
  </si>
  <si>
    <t>MOVIMENTO GERAL</t>
  </si>
  <si>
    <t xml:space="preserve">  Nº CONTENTORES</t>
  </si>
  <si>
    <t>20'</t>
  </si>
  <si>
    <t>&gt;20' e &lt;40'</t>
  </si>
  <si>
    <t>40'</t>
  </si>
  <si>
    <t>&gt;40'</t>
  </si>
  <si>
    <t xml:space="preserve">    Manif. de/para o porto</t>
  </si>
  <si>
    <t>Cheios</t>
  </si>
  <si>
    <t>Vazios</t>
  </si>
  <si>
    <t xml:space="preserve">    Trânsito</t>
  </si>
  <si>
    <t xml:space="preserve">    Totais</t>
  </si>
  <si>
    <t xml:space="preserve">  TEUS</t>
  </si>
  <si>
    <t xml:space="preserve">  TONELADAS</t>
  </si>
  <si>
    <t>Tara</t>
  </si>
  <si>
    <t>Conteúdo</t>
  </si>
  <si>
    <t xml:space="preserve">  MOVIMENTO POR LOCAL (Nº)</t>
  </si>
  <si>
    <t xml:space="preserve">    Terminais de Contentores</t>
  </si>
  <si>
    <t>T. C. Norte</t>
  </si>
  <si>
    <t>T. C. Sul</t>
  </si>
  <si>
    <t xml:space="preserve">    Cais convencionais</t>
  </si>
  <si>
    <t>2024</t>
  </si>
  <si>
    <t>2025</t>
  </si>
  <si>
    <t>JULHO</t>
  </si>
  <si>
    <t>JANEIRO/JULHO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</si>
</sst>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\ ###\ ###;#\ ###\ ###;0"/>
  </numFmts>
  <fonts count="11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84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9"/>
      <color rgb="FF000084"/>
      <name val="Arial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/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/>
      <diagonal/>
    </border>
    <border>
      <left/>
      <right/>
      <top/>
      <bottom/>
      <diagonal/>
    </border>
    <border>
      <left style="thin">
        <color rgb="FFCACAD9"/>
      </left>
      <right/>
      <top/>
      <bottom style="thin">
        <color rgb="FFCACAD9"/>
      </bottom>
      <diagonal/>
    </border>
    <border>
      <left/>
      <right/>
      <top/>
      <bottom style="thin">
        <color rgb="FFCACA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9D9"/>
      </top>
      <bottom style="thin">
        <color rgb="FFCAC9D9"/>
      </bottom>
      <diagonal/>
    </border>
    <border>
      <left/>
      <right style="thin">
        <color rgb="FFCACA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CACAD9"/>
      </top>
      <bottom style="thin">
        <color rgb="FFCACAD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right" vertical="center"/>
    </xf>
    <xf numFmtId="9" fontId="7" fillId="2" borderId="17" xfId="0" applyNumberFormat="1" applyFont="1" applyFill="1" applyBorder="1" applyAlignment="1">
      <alignment horizontal="right" vertical="center"/>
    </xf>
    <xf numFmtId="165" fontId="8" fillId="4" borderId="21" xfId="0" applyNumberFormat="1" applyFont="1" applyFill="1" applyBorder="1" applyAlignment="1">
      <alignment horizontal="right" vertical="center"/>
    </xf>
    <xf numFmtId="9" fontId="8" fillId="4" borderId="21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vertical="center"/>
    </xf>
    <xf numFmtId="165" fontId="8" fillId="2" borderId="21" xfId="0" applyNumberFormat="1" applyFont="1" applyFill="1" applyBorder="1" applyAlignment="1">
      <alignment horizontal="right" vertical="center"/>
    </xf>
    <xf numFmtId="9" fontId="8" fillId="5" borderId="21" xfId="0" applyNumberFormat="1" applyFont="1" applyFill="1" applyBorder="1" applyAlignment="1">
      <alignment horizontal="right" vertical="center"/>
    </xf>
    <xf numFmtId="49" fontId="7" fillId="2" borderId="22" xfId="0" applyNumberFormat="1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right" vertical="center" wrapText="1"/>
    </xf>
    <xf numFmtId="1" fontId="8" fillId="4" borderId="21" xfId="0" applyNumberFormat="1" applyFont="1" applyFill="1" applyBorder="1" applyAlignment="1">
      <alignment horizontal="right" vertical="center"/>
    </xf>
    <xf numFmtId="1" fontId="8" fillId="2" borderId="21" xfId="0" applyNumberFormat="1" applyFont="1" applyFill="1" applyBorder="1" applyAlignment="1">
      <alignment horizontal="right" vertical="center"/>
    </xf>
    <xf numFmtId="49" fontId="7" fillId="2" borderId="21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right" vertical="center"/>
    </xf>
    <xf numFmtId="49" fontId="7" fillId="2" borderId="17" xfId="0" applyNumberFormat="1" applyFont="1" applyFill="1" applyBorder="1" applyAlignment="1">
      <alignment horizontal="right" vertical="center"/>
    </xf>
    <xf numFmtId="49" fontId="8" fillId="2" borderId="21" xfId="0" applyNumberFormat="1" applyFont="1" applyFill="1" applyBorder="1" applyAlignment="1">
      <alignment horizontal="right" wrapText="1"/>
    </xf>
    <xf numFmtId="164" fontId="7" fillId="2" borderId="21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49" fontId="7" fillId="2" borderId="2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1" fontId="5" fillId="3" borderId="6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9" fontId="5" fillId="3" borderId="6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/>
    </xf>
    <xf numFmtId="0" fontId="3" fillId="0" borderId="19" xfId="0" applyFont="1" applyBorder="1"/>
    <xf numFmtId="0" fontId="3" fillId="0" borderId="20" xfId="0" applyFont="1" applyBorder="1"/>
    <xf numFmtId="0" fontId="9" fillId="2" borderId="23" xfId="0" applyFont="1" applyFill="1" applyBorder="1" applyAlignment="1">
      <alignment horizontal="left"/>
    </xf>
    <xf numFmtId="0" fontId="3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1" workbookViewId="0">
      <selection activeCell="T14" sqref="T14"/>
    </sheetView>
  </sheetViews>
  <sheetFormatPr defaultColWidth="12.5703125" defaultRowHeight="15" customHeight="1" x14ac:dyDescent="0.2"/>
  <cols>
    <col min="1" max="1" width="1" hidden="1" customWidth="1" collapsed="1"/>
    <col min="2" max="2" width="26.42578125" customWidth="1" collapsed="1"/>
    <col min="3" max="5" width="8.85546875" customWidth="1" collapsed="1"/>
    <col min="6" max="8" width="10.28515625" customWidth="1" collapsed="1"/>
    <col min="9" max="11" width="8.85546875" customWidth="1" collapsed="1"/>
    <col min="12" max="14" width="10.28515625" customWidth="1" collapsed="1"/>
    <col min="15" max="15" width="5.7109375" customWidth="1" collapsed="1"/>
    <col min="16" max="16" width="8.5703125" customWidth="1" collapsed="1"/>
    <col min="17" max="17" width="5.140625" customWidth="1" collapsed="1"/>
    <col min="18" max="26" width="8.5703125" customWidth="1" collapsed="1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"/>
      <c r="B5" s="30" t="s">
        <v>2</v>
      </c>
      <c r="C5" s="33" t="s">
        <v>27</v>
      </c>
      <c r="D5" s="27"/>
      <c r="E5" s="27"/>
      <c r="F5" s="27"/>
      <c r="G5" s="27"/>
      <c r="H5" s="28"/>
      <c r="I5" s="33" t="s">
        <v>28</v>
      </c>
      <c r="J5" s="27"/>
      <c r="K5" s="27"/>
      <c r="L5" s="27"/>
      <c r="M5" s="27"/>
      <c r="N5" s="28"/>
      <c r="O5" s="34" t="s">
        <v>3</v>
      </c>
      <c r="P5" s="35"/>
      <c r="Q5" s="36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"/>
      <c r="B6" s="31"/>
      <c r="C6" s="40" t="s">
        <v>29</v>
      </c>
      <c r="D6" s="27"/>
      <c r="E6" s="28"/>
      <c r="F6" s="40" t="s">
        <v>30</v>
      </c>
      <c r="G6" s="27"/>
      <c r="H6" s="28"/>
      <c r="I6" s="40" t="s">
        <v>29</v>
      </c>
      <c r="J6" s="27"/>
      <c r="K6" s="28"/>
      <c r="L6" s="40" t="s">
        <v>30</v>
      </c>
      <c r="M6" s="27"/>
      <c r="N6" s="28"/>
      <c r="O6" s="37"/>
      <c r="P6" s="38"/>
      <c r="Q6" s="39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"/>
      <c r="B7" s="32"/>
      <c r="C7" s="2" t="s">
        <v>4</v>
      </c>
      <c r="D7" s="2" t="s">
        <v>5</v>
      </c>
      <c r="E7" s="2" t="s">
        <v>6</v>
      </c>
      <c r="F7" s="2" t="s">
        <v>4</v>
      </c>
      <c r="G7" s="2" t="s">
        <v>5</v>
      </c>
      <c r="H7" s="2" t="s">
        <v>6</v>
      </c>
      <c r="I7" s="2" t="s">
        <v>4</v>
      </c>
      <c r="J7" s="2" t="s">
        <v>5</v>
      </c>
      <c r="K7" s="2" t="s">
        <v>6</v>
      </c>
      <c r="L7" s="3" t="s">
        <v>4</v>
      </c>
      <c r="M7" s="2" t="s">
        <v>5</v>
      </c>
      <c r="N7" s="2" t="s">
        <v>6</v>
      </c>
      <c r="O7" s="2" t="s">
        <v>4</v>
      </c>
      <c r="P7" s="2" t="s">
        <v>5</v>
      </c>
      <c r="Q7" s="2" t="s">
        <v>6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21" t="s">
        <v>7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1"/>
      <c r="B9" s="4" t="s">
        <v>8</v>
      </c>
      <c r="C9" s="5">
        <f t="shared" ref="C9:N9" si="0">SUM(C10:C13)</f>
        <v>19160</v>
      </c>
      <c r="D9" s="5">
        <f t="shared" si="0"/>
        <v>19745</v>
      </c>
      <c r="E9" s="5">
        <f t="shared" si="0"/>
        <v>38905</v>
      </c>
      <c r="F9" s="5">
        <f t="shared" si="0"/>
        <v>120770</v>
      </c>
      <c r="G9" s="5">
        <f t="shared" si="0"/>
        <v>126135</v>
      </c>
      <c r="H9" s="5">
        <f t="shared" si="0"/>
        <v>246905</v>
      </c>
      <c r="I9" s="5">
        <f t="shared" si="0"/>
        <v>18297</v>
      </c>
      <c r="J9" s="5">
        <f t="shared" si="0"/>
        <v>19212</v>
      </c>
      <c r="K9" s="5">
        <f t="shared" si="0"/>
        <v>37509</v>
      </c>
      <c r="L9" s="5">
        <f t="shared" si="0"/>
        <v>119973</v>
      </c>
      <c r="M9" s="5">
        <f t="shared" si="0"/>
        <v>128858</v>
      </c>
      <c r="N9" s="5">
        <f t="shared" si="0"/>
        <v>248831</v>
      </c>
      <c r="O9" s="6">
        <f t="shared" ref="O9:Q9" si="1">IFERROR((L9-F9)/F9,"-")</f>
        <v>-6.5993210234329717E-3</v>
      </c>
      <c r="P9" s="6">
        <f t="shared" si="1"/>
        <v>2.1587981131327545E-2</v>
      </c>
      <c r="Q9" s="6">
        <f t="shared" si="1"/>
        <v>7.800571069844677E-3</v>
      </c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7" t="s">
        <v>9</v>
      </c>
      <c r="C10" s="7">
        <v>6667</v>
      </c>
      <c r="D10" s="7">
        <v>6585</v>
      </c>
      <c r="E10" s="7">
        <v>13252</v>
      </c>
      <c r="F10" s="7">
        <v>41431</v>
      </c>
      <c r="G10" s="7">
        <v>42914</v>
      </c>
      <c r="H10" s="7">
        <v>84345</v>
      </c>
      <c r="I10" s="7">
        <v>5769</v>
      </c>
      <c r="J10" s="7">
        <v>6585</v>
      </c>
      <c r="K10" s="7">
        <v>12354</v>
      </c>
      <c r="L10" s="7">
        <v>40029</v>
      </c>
      <c r="M10" s="7">
        <v>42623</v>
      </c>
      <c r="N10" s="7">
        <v>82652</v>
      </c>
      <c r="O10" s="8">
        <f t="shared" ref="O10:Q10" si="2">IFERROR((L10-F10)/F10,"-")</f>
        <v>-3.3839395621635973E-2</v>
      </c>
      <c r="P10" s="8">
        <f t="shared" si="2"/>
        <v>-6.7810038682015192E-3</v>
      </c>
      <c r="Q10" s="8">
        <f t="shared" si="2"/>
        <v>-2.0072322010789023E-2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" t="s">
        <v>10</v>
      </c>
      <c r="C11" s="10">
        <v>363</v>
      </c>
      <c r="D11" s="10">
        <v>459</v>
      </c>
      <c r="E11" s="10">
        <v>822</v>
      </c>
      <c r="F11" s="10">
        <v>2491</v>
      </c>
      <c r="G11" s="10">
        <v>3246</v>
      </c>
      <c r="H11" s="10">
        <v>5737</v>
      </c>
      <c r="I11" s="10">
        <v>440</v>
      </c>
      <c r="J11" s="10">
        <v>453</v>
      </c>
      <c r="K11" s="10">
        <v>893</v>
      </c>
      <c r="L11" s="10">
        <v>2633</v>
      </c>
      <c r="M11" s="10">
        <v>2697</v>
      </c>
      <c r="N11" s="10">
        <v>5330</v>
      </c>
      <c r="O11" s="11">
        <f t="shared" ref="O11:Q11" si="3">IFERROR((L11-F11)/F11,"-")</f>
        <v>5.7005218787635488E-2</v>
      </c>
      <c r="P11" s="11">
        <f t="shared" si="3"/>
        <v>-0.16913123844731978</v>
      </c>
      <c r="Q11" s="11">
        <f t="shared" si="3"/>
        <v>-7.0943001568764166E-2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7" t="s">
        <v>11</v>
      </c>
      <c r="C12" s="7">
        <v>10129</v>
      </c>
      <c r="D12" s="7">
        <v>10770</v>
      </c>
      <c r="E12" s="7">
        <v>20899</v>
      </c>
      <c r="F12" s="7">
        <v>64702</v>
      </c>
      <c r="G12" s="7">
        <v>68409</v>
      </c>
      <c r="H12" s="7">
        <v>133111</v>
      </c>
      <c r="I12" s="7">
        <v>10032</v>
      </c>
      <c r="J12" s="7">
        <v>10420</v>
      </c>
      <c r="K12" s="7">
        <v>20452</v>
      </c>
      <c r="L12" s="7">
        <v>64255</v>
      </c>
      <c r="M12" s="7">
        <v>71283</v>
      </c>
      <c r="N12" s="7">
        <v>135538</v>
      </c>
      <c r="O12" s="8">
        <f t="shared" ref="O12:Q12" si="4">IFERROR((L12-F12)/F12,"-")</f>
        <v>-6.9085963339618559E-3</v>
      </c>
      <c r="P12" s="8">
        <f t="shared" si="4"/>
        <v>4.2012015962811913E-2</v>
      </c>
      <c r="Q12" s="8">
        <f t="shared" si="4"/>
        <v>1.823290336636341E-2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" t="s">
        <v>12</v>
      </c>
      <c r="C13" s="10">
        <v>2001</v>
      </c>
      <c r="D13" s="10">
        <v>1931</v>
      </c>
      <c r="E13" s="10">
        <v>3932</v>
      </c>
      <c r="F13" s="10">
        <v>12146</v>
      </c>
      <c r="G13" s="10">
        <v>11566</v>
      </c>
      <c r="H13" s="10">
        <v>23712</v>
      </c>
      <c r="I13" s="10">
        <v>2056</v>
      </c>
      <c r="J13" s="10">
        <v>1754</v>
      </c>
      <c r="K13" s="10">
        <v>3810</v>
      </c>
      <c r="L13" s="10">
        <v>13056</v>
      </c>
      <c r="M13" s="10">
        <v>12255</v>
      </c>
      <c r="N13" s="10">
        <v>25311</v>
      </c>
      <c r="O13" s="11">
        <f t="shared" ref="O13:Q13" si="5">IFERROR((L13-F13)/F13,"-")</f>
        <v>7.4921784949777706E-2</v>
      </c>
      <c r="P13" s="11">
        <f t="shared" si="5"/>
        <v>5.9571156839010896E-2</v>
      </c>
      <c r="Q13" s="11">
        <f t="shared" si="5"/>
        <v>6.7434210526315791E-2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1"/>
      <c r="B14" s="12" t="s">
        <v>13</v>
      </c>
      <c r="C14" s="44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5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13" t="s">
        <v>14</v>
      </c>
      <c r="C15" s="7">
        <v>14309</v>
      </c>
      <c r="D15" s="7">
        <v>12098</v>
      </c>
      <c r="E15" s="7">
        <v>26407</v>
      </c>
      <c r="F15" s="7">
        <v>91884</v>
      </c>
      <c r="G15" s="7">
        <v>77291</v>
      </c>
      <c r="H15" s="7">
        <v>169175</v>
      </c>
      <c r="I15" s="7">
        <v>13058</v>
      </c>
      <c r="J15" s="7">
        <v>12743</v>
      </c>
      <c r="K15" s="7">
        <v>25801</v>
      </c>
      <c r="L15" s="7">
        <v>87517</v>
      </c>
      <c r="M15" s="7">
        <v>84477</v>
      </c>
      <c r="N15" s="7">
        <v>171994</v>
      </c>
      <c r="O15" s="8">
        <f t="shared" ref="O15:Q15" si="6">IFERROR((L15-F15)/F15,"-")</f>
        <v>-4.7527317051935046E-2</v>
      </c>
      <c r="P15" s="8">
        <f t="shared" si="6"/>
        <v>9.2973308664656945E-2</v>
      </c>
      <c r="Q15" s="8">
        <f t="shared" si="6"/>
        <v>1.6663218560662035E-2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3" t="s">
        <v>15</v>
      </c>
      <c r="C16" s="10">
        <v>3238</v>
      </c>
      <c r="D16" s="10">
        <v>5955</v>
      </c>
      <c r="E16" s="10">
        <v>9193</v>
      </c>
      <c r="F16" s="10">
        <v>18309</v>
      </c>
      <c r="G16" s="10">
        <v>38603</v>
      </c>
      <c r="H16" s="10">
        <v>56912</v>
      </c>
      <c r="I16" s="10">
        <v>3701</v>
      </c>
      <c r="J16" s="10">
        <v>5091</v>
      </c>
      <c r="K16" s="10">
        <v>8792</v>
      </c>
      <c r="L16" s="10">
        <v>20186</v>
      </c>
      <c r="M16" s="10">
        <v>32980</v>
      </c>
      <c r="N16" s="10">
        <v>53166</v>
      </c>
      <c r="O16" s="11">
        <f t="shared" ref="O16:Q16" si="7">IFERROR((L16-F16)/F16,"-")</f>
        <v>0.10251788737779234</v>
      </c>
      <c r="P16" s="11">
        <f t="shared" si="7"/>
        <v>-0.14566225422894594</v>
      </c>
      <c r="Q16" s="11">
        <f t="shared" si="7"/>
        <v>-6.5820916502670787E-2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1"/>
      <c r="B17" s="12" t="s">
        <v>16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spans="1:26" ht="10.5" customHeight="1" x14ac:dyDescent="0.2">
      <c r="A18" s="1"/>
      <c r="B18" s="13" t="s">
        <v>14</v>
      </c>
      <c r="C18" s="7">
        <v>1440</v>
      </c>
      <c r="D18" s="7">
        <v>1588</v>
      </c>
      <c r="E18" s="7">
        <v>3028</v>
      </c>
      <c r="F18" s="7">
        <v>9582</v>
      </c>
      <c r="G18" s="7">
        <v>9505</v>
      </c>
      <c r="H18" s="7">
        <v>19087</v>
      </c>
      <c r="I18" s="7">
        <v>1386</v>
      </c>
      <c r="J18" s="7">
        <v>1311</v>
      </c>
      <c r="K18" s="7">
        <v>2697</v>
      </c>
      <c r="L18" s="7">
        <v>10696</v>
      </c>
      <c r="M18" s="7">
        <v>10440</v>
      </c>
      <c r="N18" s="7">
        <v>21136</v>
      </c>
      <c r="O18" s="8">
        <f t="shared" ref="O18:Q18" si="8">IFERROR((L18-F18)/F18,"-")</f>
        <v>0.11625965351701106</v>
      </c>
      <c r="P18" s="8">
        <f t="shared" si="8"/>
        <v>9.8369279326670167E-2</v>
      </c>
      <c r="Q18" s="8">
        <f t="shared" si="8"/>
        <v>0.10735055273222613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0.5" customHeight="1" x14ac:dyDescent="0.2">
      <c r="A19" s="1"/>
      <c r="B19" s="13" t="s">
        <v>15</v>
      </c>
      <c r="C19" s="10">
        <v>173</v>
      </c>
      <c r="D19" s="10">
        <v>104</v>
      </c>
      <c r="E19" s="10">
        <v>277</v>
      </c>
      <c r="F19" s="10">
        <v>995</v>
      </c>
      <c r="G19" s="10">
        <v>736</v>
      </c>
      <c r="H19" s="10">
        <v>1731</v>
      </c>
      <c r="I19" s="10">
        <v>152</v>
      </c>
      <c r="J19" s="10">
        <v>67</v>
      </c>
      <c r="K19" s="10">
        <v>219</v>
      </c>
      <c r="L19" s="10">
        <v>1583</v>
      </c>
      <c r="M19" s="10">
        <v>962</v>
      </c>
      <c r="N19" s="10">
        <v>2545</v>
      </c>
      <c r="O19" s="11">
        <f t="shared" ref="O19:Q19" si="9">IFERROR((L19-F19)/F19,"-")</f>
        <v>0.59095477386934669</v>
      </c>
      <c r="P19" s="11">
        <f t="shared" si="9"/>
        <v>0.30706521739130432</v>
      </c>
      <c r="Q19" s="11">
        <f t="shared" si="9"/>
        <v>0.47024841132293471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"/>
      <c r="B20" s="12" t="s">
        <v>17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13" t="s">
        <v>14</v>
      </c>
      <c r="C21" s="14">
        <f t="shared" ref="C21:N21" si="10">SUM(C15+C18)</f>
        <v>15749</v>
      </c>
      <c r="D21" s="14">
        <f t="shared" si="10"/>
        <v>13686</v>
      </c>
      <c r="E21" s="14">
        <f t="shared" si="10"/>
        <v>29435</v>
      </c>
      <c r="F21" s="14">
        <f t="shared" si="10"/>
        <v>101466</v>
      </c>
      <c r="G21" s="14">
        <f t="shared" si="10"/>
        <v>86796</v>
      </c>
      <c r="H21" s="14">
        <f t="shared" si="10"/>
        <v>188262</v>
      </c>
      <c r="I21" s="14">
        <f t="shared" si="10"/>
        <v>14444</v>
      </c>
      <c r="J21" s="14">
        <f t="shared" si="10"/>
        <v>14054</v>
      </c>
      <c r="K21" s="14">
        <f t="shared" si="10"/>
        <v>28498</v>
      </c>
      <c r="L21" s="14">
        <f t="shared" si="10"/>
        <v>98213</v>
      </c>
      <c r="M21" s="14">
        <f t="shared" si="10"/>
        <v>94917</v>
      </c>
      <c r="N21" s="14">
        <f t="shared" si="10"/>
        <v>193130</v>
      </c>
      <c r="O21" s="8">
        <f t="shared" ref="O21:Q21" si="11">IFERROR((L21-F21)/F21,"-")</f>
        <v>-3.2060000394220724E-2</v>
      </c>
      <c r="P21" s="8">
        <f t="shared" si="11"/>
        <v>9.356421954928798E-2</v>
      </c>
      <c r="Q21" s="8">
        <f t="shared" si="11"/>
        <v>2.5857581455630982E-2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13" t="s">
        <v>15</v>
      </c>
      <c r="C22" s="15">
        <f t="shared" ref="C22:N22" si="12">SUM(C16+C19)</f>
        <v>3411</v>
      </c>
      <c r="D22" s="15">
        <f t="shared" si="12"/>
        <v>6059</v>
      </c>
      <c r="E22" s="15">
        <f t="shared" si="12"/>
        <v>9470</v>
      </c>
      <c r="F22" s="15">
        <f t="shared" si="12"/>
        <v>19304</v>
      </c>
      <c r="G22" s="15">
        <f t="shared" si="12"/>
        <v>39339</v>
      </c>
      <c r="H22" s="15">
        <f t="shared" si="12"/>
        <v>58643</v>
      </c>
      <c r="I22" s="15">
        <f t="shared" si="12"/>
        <v>3853</v>
      </c>
      <c r="J22" s="15">
        <f t="shared" si="12"/>
        <v>5158</v>
      </c>
      <c r="K22" s="15">
        <f t="shared" si="12"/>
        <v>9011</v>
      </c>
      <c r="L22" s="15">
        <f t="shared" si="12"/>
        <v>21769</v>
      </c>
      <c r="M22" s="15">
        <f t="shared" si="12"/>
        <v>33942</v>
      </c>
      <c r="N22" s="15">
        <f t="shared" si="12"/>
        <v>55711</v>
      </c>
      <c r="O22" s="11">
        <f t="shared" ref="O22:Q22" si="13">IFERROR((L22-F22)/F22,"-")</f>
        <v>0.12769374222958974</v>
      </c>
      <c r="P22" s="11">
        <f t="shared" si="13"/>
        <v>-0.13719209944330055</v>
      </c>
      <c r="Q22" s="11">
        <f t="shared" si="13"/>
        <v>-4.9997442149958223E-2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">
      <c r="A23" s="1"/>
      <c r="B23" s="16" t="s">
        <v>18</v>
      </c>
      <c r="C23" s="17">
        <v>31928.8999979496</v>
      </c>
      <c r="D23" s="17">
        <v>33112.799997329712</v>
      </c>
      <c r="E23" s="17">
        <v>65041.699995279312</v>
      </c>
      <c r="F23" s="17">
        <v>201538.04999709129</v>
      </c>
      <c r="G23" s="17">
        <v>210273.14999365807</v>
      </c>
      <c r="H23" s="17">
        <v>411811.19999074936</v>
      </c>
      <c r="I23" s="17">
        <v>30860.699998140335</v>
      </c>
      <c r="J23" s="17">
        <v>31852.799999713898</v>
      </c>
      <c r="K23" s="17">
        <v>62713.499997854233</v>
      </c>
      <c r="L23" s="17">
        <v>200220.3499956131</v>
      </c>
      <c r="M23" s="17">
        <v>215507.35000038147</v>
      </c>
      <c r="N23" s="17">
        <v>415727.69999599457</v>
      </c>
      <c r="O23" s="6">
        <f t="shared" ref="O23:Q23" si="14">IFERROR((L23-F23)/F23,"-")</f>
        <v>-6.5382194652434762E-3</v>
      </c>
      <c r="P23" s="6">
        <f t="shared" si="14"/>
        <v>2.4892384057980155E-2</v>
      </c>
      <c r="Q23" s="6">
        <f t="shared" si="14"/>
        <v>9.5104261499764607E-3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1"/>
      <c r="B24" s="18" t="s">
        <v>19</v>
      </c>
      <c r="C24" s="5">
        <f t="shared" ref="C24:N24" si="15">SUM(C25:C26)</f>
        <v>357075.34788168105</v>
      </c>
      <c r="D24" s="5">
        <f t="shared" si="15"/>
        <v>344978.94018939184</v>
      </c>
      <c r="E24" s="5">
        <f t="shared" si="15"/>
        <v>702054.28807107278</v>
      </c>
      <c r="F24" s="5">
        <f t="shared" si="15"/>
        <v>2320717.4946635738</v>
      </c>
      <c r="G24" s="5">
        <f t="shared" si="15"/>
        <v>2188628.7906927285</v>
      </c>
      <c r="H24" s="5">
        <f t="shared" si="15"/>
        <v>4509346.2853563027</v>
      </c>
      <c r="I24" s="5">
        <f t="shared" si="15"/>
        <v>326138.52100000001</v>
      </c>
      <c r="J24" s="5">
        <f t="shared" si="15"/>
        <v>347868.58799999999</v>
      </c>
      <c r="K24" s="5">
        <f t="shared" si="15"/>
        <v>674007.10900000005</v>
      </c>
      <c r="L24" s="5">
        <f t="shared" si="15"/>
        <v>2254643.7289999994</v>
      </c>
      <c r="M24" s="5">
        <f t="shared" si="15"/>
        <v>2358368.568</v>
      </c>
      <c r="N24" s="5">
        <f t="shared" si="15"/>
        <v>4613012.2970000003</v>
      </c>
      <c r="O24" s="6">
        <f t="shared" ref="O24:Q24" si="16">IFERROR((L24-F24)/F24,"-")</f>
        <v>-2.8471266242232958E-2</v>
      </c>
      <c r="P24" s="6">
        <f t="shared" si="16"/>
        <v>7.7555306788021708E-2</v>
      </c>
      <c r="Q24" s="6">
        <f t="shared" si="16"/>
        <v>2.2989144120588736E-2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"/>
      <c r="B25" s="19" t="s">
        <v>20</v>
      </c>
      <c r="C25" s="10">
        <v>66596.311700195307</v>
      </c>
      <c r="D25" s="10">
        <v>69249.660999999993</v>
      </c>
      <c r="E25" s="10">
        <v>135845.9727001953</v>
      </c>
      <c r="F25" s="10">
        <v>421577.96970019554</v>
      </c>
      <c r="G25" s="10">
        <v>439045.22599999991</v>
      </c>
      <c r="H25" s="10">
        <v>860623.19570019515</v>
      </c>
      <c r="I25" s="10">
        <v>64439.989999999983</v>
      </c>
      <c r="J25" s="10">
        <v>66273.719999999972</v>
      </c>
      <c r="K25" s="10">
        <v>130713.70999999998</v>
      </c>
      <c r="L25" s="10">
        <v>421019.62199999997</v>
      </c>
      <c r="M25" s="10">
        <v>450524.89699999994</v>
      </c>
      <c r="N25" s="10">
        <v>871544.51899999997</v>
      </c>
      <c r="O25" s="11">
        <f t="shared" ref="O25:Q25" si="17">IFERROR((L25-F25)/F25,"-")</f>
        <v>-1.3244233340575877E-3</v>
      </c>
      <c r="P25" s="11">
        <f t="shared" si="17"/>
        <v>2.6146898588529543E-2</v>
      </c>
      <c r="Q25" s="11">
        <f t="shared" si="17"/>
        <v>1.2690017366914367E-2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"/>
      <c r="B26" s="19" t="s">
        <v>21</v>
      </c>
      <c r="C26" s="10">
        <v>290479.03618148575</v>
      </c>
      <c r="D26" s="10">
        <v>275729.27918939182</v>
      </c>
      <c r="E26" s="10">
        <v>566208.31537087751</v>
      </c>
      <c r="F26" s="10">
        <v>1899139.5249633782</v>
      </c>
      <c r="G26" s="10">
        <v>1749583.5646927287</v>
      </c>
      <c r="H26" s="10">
        <v>3648723.0896561076</v>
      </c>
      <c r="I26" s="10">
        <v>261698.53100000002</v>
      </c>
      <c r="J26" s="10">
        <v>281594.86800000002</v>
      </c>
      <c r="K26" s="10">
        <v>543293.39900000009</v>
      </c>
      <c r="L26" s="10">
        <v>1833624.1069999996</v>
      </c>
      <c r="M26" s="10">
        <v>1907843.6710000001</v>
      </c>
      <c r="N26" s="10">
        <v>3741467.7779999999</v>
      </c>
      <c r="O26" s="11">
        <f t="shared" ref="O26:Q26" si="18">IFERROR((L26-F26)/F26,"-")</f>
        <v>-3.4497422175783506E-2</v>
      </c>
      <c r="P26" s="11">
        <f t="shared" si="18"/>
        <v>9.0455871614835329E-2</v>
      </c>
      <c r="Q26" s="11">
        <f t="shared" si="18"/>
        <v>2.5418395988124582E-2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12" t="s">
        <v>22</v>
      </c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1"/>
      <c r="B28" s="4" t="s">
        <v>23</v>
      </c>
      <c r="C28" s="5">
        <f t="shared" ref="C28:N28" si="19">SUM(C29:C30)</f>
        <v>17554</v>
      </c>
      <c r="D28" s="5">
        <f t="shared" si="19"/>
        <v>18235</v>
      </c>
      <c r="E28" s="5">
        <f t="shared" si="19"/>
        <v>35789</v>
      </c>
      <c r="F28" s="5">
        <f t="shared" si="19"/>
        <v>111448</v>
      </c>
      <c r="G28" s="5">
        <f t="shared" si="19"/>
        <v>116534</v>
      </c>
      <c r="H28" s="5">
        <f t="shared" si="19"/>
        <v>227982</v>
      </c>
      <c r="I28" s="5">
        <f t="shared" si="19"/>
        <v>16480</v>
      </c>
      <c r="J28" s="5">
        <f t="shared" si="19"/>
        <v>17384</v>
      </c>
      <c r="K28" s="5">
        <f t="shared" si="19"/>
        <v>33864</v>
      </c>
      <c r="L28" s="5">
        <f t="shared" si="19"/>
        <v>109306</v>
      </c>
      <c r="M28" s="5">
        <f t="shared" si="19"/>
        <v>118195</v>
      </c>
      <c r="N28" s="5">
        <f t="shared" si="19"/>
        <v>227501</v>
      </c>
      <c r="O28" s="6">
        <f t="shared" ref="O28:Q28" si="20">IFERROR((L28-F28)/F28,"-")</f>
        <v>-1.9219725791400473E-2</v>
      </c>
      <c r="P28" s="6">
        <f t="shared" si="20"/>
        <v>1.4253350953369832E-2</v>
      </c>
      <c r="Q28" s="6">
        <f t="shared" si="20"/>
        <v>-2.1098156872033755E-3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" t="s">
        <v>24</v>
      </c>
      <c r="C29" s="7">
        <v>3142</v>
      </c>
      <c r="D29" s="7">
        <v>3159</v>
      </c>
      <c r="E29" s="7">
        <v>6301</v>
      </c>
      <c r="F29" s="7">
        <v>27267</v>
      </c>
      <c r="G29" s="7">
        <v>27373</v>
      </c>
      <c r="H29" s="7">
        <v>54640</v>
      </c>
      <c r="I29" s="7">
        <v>3252</v>
      </c>
      <c r="J29" s="7">
        <v>2858</v>
      </c>
      <c r="K29" s="7">
        <v>6110</v>
      </c>
      <c r="L29" s="7">
        <v>26055</v>
      </c>
      <c r="M29" s="7">
        <v>24425</v>
      </c>
      <c r="N29" s="7">
        <v>50480</v>
      </c>
      <c r="O29" s="8">
        <f t="shared" ref="O29:Q29" si="21">IFERROR((L29-F29)/F29,"-")</f>
        <v>-4.4449334360215642E-2</v>
      </c>
      <c r="P29" s="8">
        <f t="shared" si="21"/>
        <v>-0.1076973660176086</v>
      </c>
      <c r="Q29" s="8">
        <f t="shared" si="21"/>
        <v>-7.6134699853587118E-2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" t="s">
        <v>25</v>
      </c>
      <c r="C30" s="7">
        <v>14412</v>
      </c>
      <c r="D30" s="7">
        <v>15076</v>
      </c>
      <c r="E30" s="7">
        <v>29488</v>
      </c>
      <c r="F30" s="7">
        <v>84181</v>
      </c>
      <c r="G30" s="7">
        <v>89161</v>
      </c>
      <c r="H30" s="7">
        <v>173342</v>
      </c>
      <c r="I30" s="7">
        <v>13228</v>
      </c>
      <c r="J30" s="7">
        <v>14526</v>
      </c>
      <c r="K30" s="7">
        <v>27754</v>
      </c>
      <c r="L30" s="7">
        <v>83251</v>
      </c>
      <c r="M30" s="7">
        <v>93770</v>
      </c>
      <c r="N30" s="7">
        <v>177021</v>
      </c>
      <c r="O30" s="8">
        <f t="shared" ref="O30:Q30" si="22">IFERROR((L30-F30)/F30,"-")</f>
        <v>-1.1047623573015289E-2</v>
      </c>
      <c r="P30" s="8">
        <f t="shared" si="22"/>
        <v>5.1693004789089399E-2</v>
      </c>
      <c r="Q30" s="8">
        <f t="shared" si="22"/>
        <v>2.1223938803059846E-2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1"/>
      <c r="B31" s="16" t="s">
        <v>26</v>
      </c>
      <c r="C31" s="20">
        <v>1606</v>
      </c>
      <c r="D31" s="20">
        <v>1510</v>
      </c>
      <c r="E31" s="20">
        <v>3116</v>
      </c>
      <c r="F31" s="20">
        <v>9322</v>
      </c>
      <c r="G31" s="20">
        <v>9601</v>
      </c>
      <c r="H31" s="20">
        <v>18923</v>
      </c>
      <c r="I31" s="20">
        <v>1817</v>
      </c>
      <c r="J31" s="20">
        <v>1828</v>
      </c>
      <c r="K31" s="20">
        <v>3645</v>
      </c>
      <c r="L31" s="20">
        <v>10667</v>
      </c>
      <c r="M31" s="20">
        <v>10663</v>
      </c>
      <c r="N31" s="20">
        <v>21330</v>
      </c>
      <c r="O31" s="6">
        <f t="shared" ref="O31:Q31" si="23">IFERROR((L31-F31)/F31,"-")</f>
        <v>0.14428234284488306</v>
      </c>
      <c r="P31" s="6">
        <f t="shared" si="23"/>
        <v>0.11061347776273305</v>
      </c>
      <c r="Q31" s="6">
        <f t="shared" si="23"/>
        <v>0.12719970406383765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B2:Q2"/>
    <mergeCell ref="B3:Q3"/>
    <mergeCell ref="C17:Q17"/>
    <mergeCell ref="C20:Q20"/>
    <mergeCell ref="C27:Q27"/>
    <mergeCell ref="B5:B7"/>
    <mergeCell ref="C5:H5"/>
    <mergeCell ref="I5:N5"/>
    <mergeCell ref="O5:Q6"/>
    <mergeCell ref="C6:E6"/>
    <mergeCell ref="F6:H6"/>
    <mergeCell ref="I6:K6"/>
    <mergeCell ref="L6:N6"/>
    <mergeCell ref="C8:Q8"/>
    <mergeCell ref="C14:Q14"/>
  </mergeCells>
  <printOptions horizontalCentered="1"/>
  <pageMargins left="0.51181102362204722" right="0.51181102362204722" top="1.5354330708661419" bottom="0.55118110236220474" header="0.19685039370078741" footer="0"/>
  <pageSetup paperSize="9" scale="86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sheet_1</vt:lpstr>
      <vt:lpstr>sheet_1!Área_de_Impressão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2025-08-14T09:07:54Z</cp:lastPrinted>
  <dcterms:created xsi:type="dcterms:W3CDTF">2010-03-23T10:34:53Z</dcterms:created>
  <dcterms:modified xsi:type="dcterms:W3CDTF">2025-08-14T09:08:57Z</dcterms:modified>
</cp:coreProperties>
</file>