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nformacao_Gestao\GEP\SITE\boletim\Mapas Site\PTLEI\09_2025 PTLEI\"/>
    </mc:Choice>
  </mc:AlternateContent>
  <xr:revisionPtr revIDLastSave="0" documentId="13_ncr:1_{242E1F2C-9250-42E9-AA76-D2DE246A51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C15" i="1" s="1"/>
  <c r="D9" i="1"/>
  <c r="D15" i="1" s="1"/>
  <c r="E9" i="1"/>
  <c r="E15" i="1" s="1"/>
  <c r="F9" i="1"/>
  <c r="G9" i="1"/>
  <c r="H9" i="1"/>
  <c r="H15" i="1" s="1"/>
  <c r="I9" i="1"/>
  <c r="I15" i="1" s="1"/>
  <c r="J9" i="1"/>
  <c r="J15" i="1" s="1"/>
  <c r="K9" i="1"/>
  <c r="L9" i="1"/>
  <c r="O9" i="1" s="1"/>
  <c r="M9" i="1"/>
  <c r="P9" i="1" s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B15" i="1"/>
  <c r="F15" i="1"/>
  <c r="G15" i="1"/>
  <c r="H7" i="1"/>
  <c r="K7" i="1"/>
  <c r="N6" i="1"/>
  <c r="N9" i="1" l="1"/>
  <c r="M15" i="1"/>
  <c r="P15" i="1" s="1"/>
  <c r="L15" i="1"/>
  <c r="O15" i="1" s="1"/>
  <c r="K15" i="1"/>
  <c r="N15" i="1" s="1"/>
</calcChain>
</file>

<file path=xl/sharedStrings.xml><?xml version="1.0" encoding="utf-8"?>
<sst xmlns="http://schemas.openxmlformats.org/spreadsheetml/2006/main" count="31" uniqueCount="19">
  <si>
    <t>Grupos de Mercadorias</t>
  </si>
  <si>
    <t>Carga</t>
  </si>
  <si>
    <t>Descarga</t>
  </si>
  <si>
    <t>Total</t>
  </si>
  <si>
    <t>CARGA GERAL</t>
  </si>
  <si>
    <t>FRACIONADA</t>
  </si>
  <si>
    <t>CONTENTORES</t>
  </si>
  <si>
    <t>GRANEL SÓLIDO</t>
  </si>
  <si>
    <t>GRANEL LÍQUIDO</t>
  </si>
  <si>
    <t xml:space="preserve">Total   </t>
  </si>
  <si>
    <t>Movimento de Mercadorias Segundo o Grupo</t>
  </si>
  <si>
    <t>toneladas</t>
  </si>
  <si>
    <t>RO-RO</t>
  </si>
  <si>
    <t>Variação Acumulada</t>
  </si>
  <si>
    <t>Porto de Leixões</t>
  </si>
  <si>
    <t>2024</t>
  </si>
  <si>
    <t>2025</t>
  </si>
  <si>
    <t>SETEMBRO</t>
  </si>
  <si>
    <t>JANEIRO/SETEMBRO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</si>
</sst>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;#\ ###\ ###;0"/>
  </numFmts>
  <fonts count="11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8"/>
      <color rgb="FFFFFFFF"/>
      <name val="Tahoma"/>
      <family val="2"/>
    </font>
    <font>
      <b/>
      <sz val="12"/>
      <color rgb="FF000000"/>
      <name val="Arial"/>
      <family val="2"/>
    </font>
    <font>
      <b/>
      <sz val="8"/>
      <color rgb="FF000084"/>
      <name val="Tahoma"/>
      <family val="2"/>
    </font>
    <font>
      <sz val="8"/>
      <color rgb="FF000000"/>
      <name val="Tahoma"/>
      <family val="2"/>
    </font>
    <font>
      <b/>
      <sz val="14"/>
      <color rgb="FF000084"/>
      <name val="Tahoma"/>
      <family val="2"/>
    </font>
    <font>
      <b/>
      <sz val="12"/>
      <color rgb="FF000084"/>
      <name val="Tahoma"/>
      <family val="2"/>
    </font>
    <font>
      <sz val="10"/>
      <color rgb="FF000000"/>
      <name val="Arial"/>
      <family val="2"/>
    </font>
    <font>
      <b/>
      <sz val="8"/>
      <color rgb="FFFFFFFF"/>
      <name val="Tahoma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FFFFFF"/>
      </patternFill>
    </fill>
  </fills>
  <borders count="12">
    <border>
      <left/>
      <right/>
      <top/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 style="thin">
        <color rgb="FFCEFFFF"/>
      </bottom>
      <diagonal/>
    </border>
    <border>
      <left style="thin">
        <color rgb="FFCEFFFF"/>
      </left>
      <right style="thin">
        <color rgb="FFCEFFFF"/>
      </right>
      <top/>
      <bottom style="thin">
        <color rgb="FFCEFFFF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EFFFF"/>
      </left>
      <right/>
      <top/>
      <bottom style="thin">
        <color rgb="FFCEFFFF"/>
      </bottom>
      <diagonal/>
    </border>
    <border>
      <left/>
      <right/>
      <top/>
      <bottom style="thin">
        <color rgb="FFCEFFFF"/>
      </bottom>
      <diagonal/>
    </border>
    <border>
      <left/>
      <right style="thin">
        <color rgb="FFCEFFFF"/>
      </right>
      <top/>
      <bottom style="thin">
        <color rgb="FFCEFFFF"/>
      </bottom>
      <diagonal/>
    </border>
    <border>
      <left style="thin">
        <color rgb="FFCEFFFF"/>
      </left>
      <right/>
      <top style="thin">
        <color rgb="FFCEFFFF"/>
      </top>
      <bottom/>
      <diagonal/>
    </border>
    <border>
      <left/>
      <right/>
      <top style="thin">
        <color rgb="FFCEFFFF"/>
      </top>
      <bottom/>
      <diagonal/>
    </border>
    <border>
      <left/>
      <right style="thin">
        <color rgb="FFCEFFFF"/>
      </right>
      <top style="thin">
        <color rgb="FFCEFFFF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5" fillId="2" borderId="5" xfId="0" applyNumberFormat="1" applyFont="1" applyFill="1" applyBorder="1" applyAlignment="1">
      <alignment horizontal="right" vertical="center"/>
    </xf>
    <xf numFmtId="49" fontId="2" fillId="3" borderId="4" xfId="0" applyNumberFormat="1" applyFont="1" applyFill="1" applyBorder="1" applyAlignment="1">
      <alignment horizontal="right" vertical="center"/>
    </xf>
    <xf numFmtId="164" fontId="2" fillId="3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left" vertical="center" indent="1"/>
    </xf>
    <xf numFmtId="0" fontId="10" fillId="0" borderId="0" xfId="0" applyFont="1"/>
    <xf numFmtId="9" fontId="5" fillId="2" borderId="5" xfId="1" applyFont="1" applyFill="1" applyBorder="1" applyAlignment="1">
      <alignment horizontal="right" vertical="center"/>
    </xf>
    <xf numFmtId="9" fontId="2" fillId="3" borderId="4" xfId="1" applyFont="1" applyFill="1" applyBorder="1" applyAlignment="1">
      <alignment horizontal="right" vertical="center"/>
    </xf>
    <xf numFmtId="9" fontId="4" fillId="2" borderId="5" xfId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7"/>
  <sheetViews>
    <sheetView showZeros="0" tabSelected="1" workbookViewId="0">
      <selection activeCell="U13" sqref="U13"/>
    </sheetView>
  </sheetViews>
  <sheetFormatPr defaultRowHeight="12.75" x14ac:dyDescent="0.2"/>
  <cols>
    <col min="1" max="1" width="21.28515625" customWidth="1" collapsed="1"/>
    <col min="2" max="2" width="7.85546875" bestFit="1" customWidth="1" collapsed="1"/>
    <col min="3" max="3" width="8.5703125" bestFit="1" customWidth="1" collapsed="1"/>
    <col min="4" max="4" width="8.85546875" bestFit="1" customWidth="1" collapsed="1"/>
    <col min="5" max="5" width="8.85546875" customWidth="1" collapsed="1"/>
    <col min="6" max="6" width="8.85546875" bestFit="1" customWidth="1" collapsed="1"/>
    <col min="7" max="7" width="9.85546875" bestFit="1" customWidth="1" collapsed="1"/>
    <col min="8" max="8" width="7.85546875" bestFit="1" customWidth="1" collapsed="1"/>
    <col min="9" max="9" width="8.5703125" bestFit="1" customWidth="1" collapsed="1"/>
    <col min="10" max="12" width="8.85546875" bestFit="1" customWidth="1" collapsed="1"/>
    <col min="13" max="13" width="9.85546875" bestFit="1" customWidth="1" collapsed="1"/>
    <col min="14" max="14" width="7.5703125" customWidth="1" collapsed="1"/>
    <col min="15" max="15" width="8.5703125" bestFit="1" customWidth="1" collapsed="1"/>
    <col min="16" max="16" width="8.140625" customWidth="1" collapsed="1"/>
    <col min="17" max="17" width="4.85546875" customWidth="1" collapsed="1"/>
  </cols>
  <sheetData>
    <row r="1" spans="1:16" s="1" customFormat="1" ht="24.6" customHeight="1" x14ac:dyDescent="0.15"/>
    <row r="2" spans="1:16" s="1" customFormat="1" ht="21.4" customHeight="1" x14ac:dyDescent="0.15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6" s="1" customFormat="1" ht="19.149999999999999" customHeight="1" x14ac:dyDescent="0.15">
      <c r="A3" s="15" t="s">
        <v>10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1" customFormat="1" ht="6.95" customHeight="1" x14ac:dyDescent="0.15"/>
    <row r="5" spans="1:16" s="1" customFormat="1" ht="18.600000000000001" customHeight="1" x14ac:dyDescent="0.15">
      <c r="N5" s="22" t="s">
        <v>11</v>
      </c>
      <c r="O5" s="22"/>
      <c r="P5" s="22"/>
    </row>
    <row r="6" spans="1:16" s="1" customFormat="1" ht="18" customHeight="1" x14ac:dyDescent="0.15">
      <c r="A6" s="16" t="s">
        <v>0</v>
      </c>
      <c r="B6" s="17" t="s">
        <v>15</v>
      </c>
      <c r="C6" s="17"/>
      <c r="D6" s="17"/>
      <c r="E6" s="17"/>
      <c r="F6" s="17"/>
      <c r="G6" s="17"/>
      <c r="H6" s="17" t="s">
        <v>16</v>
      </c>
      <c r="I6" s="17"/>
      <c r="J6" s="17"/>
      <c r="K6" s="17"/>
      <c r="L6" s="17"/>
      <c r="M6" s="17"/>
      <c r="N6" s="23" t="str">
        <f>H6&amp;" / "&amp;B6</f>
        <v>2025 / 2024</v>
      </c>
      <c r="O6" s="24"/>
      <c r="P6" s="25"/>
    </row>
    <row r="7" spans="1:16" s="1" customFormat="1" ht="18" customHeight="1" x14ac:dyDescent="0.15">
      <c r="A7" s="16"/>
      <c r="B7" s="18" t="s">
        <v>17</v>
      </c>
      <c r="C7" s="18"/>
      <c r="D7" s="18"/>
      <c r="E7" s="19" t="s">
        <v>18</v>
      </c>
      <c r="F7" s="19"/>
      <c r="G7" s="19"/>
      <c r="H7" s="20" t="str">
        <f>B7</f>
        <v>SETEMBRO</v>
      </c>
      <c r="I7" s="19"/>
      <c r="J7" s="19"/>
      <c r="K7" s="21" t="str">
        <f>E7</f>
        <v>JANEIRO/SETEMBRO</v>
      </c>
      <c r="L7" s="19"/>
      <c r="M7" s="19"/>
      <c r="N7" s="26" t="s">
        <v>13</v>
      </c>
      <c r="O7" s="27"/>
      <c r="P7" s="28"/>
    </row>
    <row r="8" spans="1:16" s="1" customFormat="1" ht="18" customHeight="1" x14ac:dyDescent="0.25">
      <c r="A8" s="3"/>
      <c r="B8" s="2" t="s">
        <v>1</v>
      </c>
      <c r="C8" s="2" t="s">
        <v>2</v>
      </c>
      <c r="D8" s="2" t="s">
        <v>3</v>
      </c>
      <c r="E8" s="2" t="s">
        <v>1</v>
      </c>
      <c r="F8" s="2" t="s">
        <v>2</v>
      </c>
      <c r="G8" s="2" t="s">
        <v>3</v>
      </c>
      <c r="H8" s="2" t="s">
        <v>1</v>
      </c>
      <c r="I8" s="2" t="s">
        <v>2</v>
      </c>
      <c r="J8" s="2" t="s">
        <v>3</v>
      </c>
      <c r="K8" s="2" t="s">
        <v>1</v>
      </c>
      <c r="L8" s="2" t="s">
        <v>2</v>
      </c>
      <c r="M8" s="2" t="s">
        <v>3</v>
      </c>
      <c r="N8" s="2" t="s">
        <v>1</v>
      </c>
      <c r="O8" s="2" t="s">
        <v>2</v>
      </c>
      <c r="P8" s="2" t="s">
        <v>3</v>
      </c>
    </row>
    <row r="9" spans="1:16" s="1" customFormat="1" ht="18.2" customHeight="1" x14ac:dyDescent="0.15">
      <c r="A9" s="4" t="s">
        <v>4</v>
      </c>
      <c r="B9" s="5">
        <f>SUM(B10:B12)</f>
        <v>390077.58128251694</v>
      </c>
      <c r="C9" s="5">
        <f t="shared" ref="C9:M9" si="0">SUM(C10:C12)</f>
        <v>433480.91671356128</v>
      </c>
      <c r="D9" s="5">
        <f t="shared" si="0"/>
        <v>823558.49799607834</v>
      </c>
      <c r="E9" s="5">
        <f t="shared" si="0"/>
        <v>3672679.6513635889</v>
      </c>
      <c r="F9" s="5">
        <f t="shared" si="0"/>
        <v>3583406.8591170358</v>
      </c>
      <c r="G9" s="5">
        <f t="shared" si="0"/>
        <v>7256086.5104806246</v>
      </c>
      <c r="H9" s="5">
        <f t="shared" si="0"/>
        <v>355049.82400000002</v>
      </c>
      <c r="I9" s="5">
        <f t="shared" si="0"/>
        <v>430949.12900000002</v>
      </c>
      <c r="J9" s="5">
        <f t="shared" si="0"/>
        <v>785998.9530000001</v>
      </c>
      <c r="K9" s="5">
        <f t="shared" si="0"/>
        <v>3566901.2830000003</v>
      </c>
      <c r="L9" s="5">
        <f t="shared" si="0"/>
        <v>3786199.1359999999</v>
      </c>
      <c r="M9" s="5">
        <f t="shared" si="0"/>
        <v>7353100.4189999998</v>
      </c>
      <c r="N9" s="13">
        <f>IFERROR((K9-E9)/E9,"-")</f>
        <v>-2.8801414336345751E-2</v>
      </c>
      <c r="O9" s="13">
        <f t="shared" ref="O9:P15" si="1">IFERROR((L9-F9)/F9,"-")</f>
        <v>5.6592032346818949E-2</v>
      </c>
      <c r="P9" s="13">
        <f t="shared" si="1"/>
        <v>1.3370004392760359E-2</v>
      </c>
    </row>
    <row r="10" spans="1:16" s="1" customFormat="1" ht="15" customHeight="1" x14ac:dyDescent="0.15">
      <c r="A10" s="9" t="s">
        <v>5</v>
      </c>
      <c r="B10" s="6">
        <v>29543.94</v>
      </c>
      <c r="C10" s="6">
        <v>84789.528999999995</v>
      </c>
      <c r="D10" s="6">
        <v>114333.469</v>
      </c>
      <c r="E10" s="6">
        <v>520554.67765346717</v>
      </c>
      <c r="F10" s="6">
        <v>586482.12685000035</v>
      </c>
      <c r="G10" s="6">
        <v>1107036.8045034676</v>
      </c>
      <c r="H10" s="6">
        <v>22664.365000000002</v>
      </c>
      <c r="I10" s="6">
        <v>75144.212</v>
      </c>
      <c r="J10" s="6">
        <v>97808.577000000005</v>
      </c>
      <c r="K10" s="6">
        <v>380607.41200000001</v>
      </c>
      <c r="L10" s="6">
        <v>420858.228</v>
      </c>
      <c r="M10" s="6">
        <v>801465.64</v>
      </c>
      <c r="N10" s="11">
        <f>IFERROR((K10-E10)/E10,"-")</f>
        <v>-0.26884258592068583</v>
      </c>
      <c r="O10" s="11">
        <f t="shared" si="1"/>
        <v>-0.28240229542811046</v>
      </c>
      <c r="P10" s="11">
        <f t="shared" si="1"/>
        <v>-0.2760262018935527</v>
      </c>
    </row>
    <row r="11" spans="1:16" s="1" customFormat="1" ht="15" customHeight="1" x14ac:dyDescent="0.15">
      <c r="A11" s="9" t="s">
        <v>6</v>
      </c>
      <c r="B11" s="6">
        <v>309380.39047563216</v>
      </c>
      <c r="C11" s="6">
        <v>279743.31512249686</v>
      </c>
      <c r="D11" s="6">
        <v>589123.70559812908</v>
      </c>
      <c r="E11" s="6">
        <v>2794844.3342788778</v>
      </c>
      <c r="F11" s="6">
        <v>2510815.3957460392</v>
      </c>
      <c r="G11" s="6">
        <v>5305659.7300249171</v>
      </c>
      <c r="H11" s="6">
        <v>284644.23200000002</v>
      </c>
      <c r="I11" s="6">
        <v>287877.78100000002</v>
      </c>
      <c r="J11" s="6">
        <v>572522.01300000004</v>
      </c>
      <c r="K11" s="6">
        <v>2703780.1150000002</v>
      </c>
      <c r="L11" s="6">
        <v>2715831.8939999999</v>
      </c>
      <c r="M11" s="6">
        <v>5419612.0089999996</v>
      </c>
      <c r="N11" s="11">
        <f t="shared" ref="N11:N15" si="2">IFERROR((K11-E11)/E11,"-")</f>
        <v>-3.2582930706362173E-2</v>
      </c>
      <c r="O11" s="11">
        <f t="shared" si="1"/>
        <v>8.1653353966727613E-2</v>
      </c>
      <c r="P11" s="11">
        <f t="shared" si="1"/>
        <v>2.1477494745888538E-2</v>
      </c>
    </row>
    <row r="12" spans="1:16" s="1" customFormat="1" ht="15" customHeight="1" x14ac:dyDescent="0.15">
      <c r="A12" s="9" t="s">
        <v>12</v>
      </c>
      <c r="B12" s="6">
        <v>51153.250806884767</v>
      </c>
      <c r="C12" s="6">
        <v>68948.072591064454</v>
      </c>
      <c r="D12" s="6">
        <v>120101.32339794922</v>
      </c>
      <c r="E12" s="6">
        <v>357280.63943124388</v>
      </c>
      <c r="F12" s="6">
        <v>486109.33652099612</v>
      </c>
      <c r="G12" s="6">
        <v>843389.97595223994</v>
      </c>
      <c r="H12" s="6">
        <v>47741.226999999999</v>
      </c>
      <c r="I12" s="6">
        <v>67927.135999999999</v>
      </c>
      <c r="J12" s="6">
        <v>115668.363</v>
      </c>
      <c r="K12" s="6">
        <v>482513.75600000005</v>
      </c>
      <c r="L12" s="6">
        <v>649509.01399999997</v>
      </c>
      <c r="M12" s="6">
        <v>1132022.77</v>
      </c>
      <c r="N12" s="11">
        <f t="shared" si="2"/>
        <v>0.35051750010332255</v>
      </c>
      <c r="O12" s="11">
        <f t="shared" si="1"/>
        <v>0.33613770648477609</v>
      </c>
      <c r="P12" s="11">
        <f t="shared" si="1"/>
        <v>0.3422293390692433</v>
      </c>
    </row>
    <row r="13" spans="1:16" s="1" customFormat="1" ht="18.2" customHeight="1" x14ac:dyDescent="0.15">
      <c r="A13" s="4" t="s">
        <v>7</v>
      </c>
      <c r="B13" s="5">
        <v>7925.4</v>
      </c>
      <c r="C13" s="5">
        <v>86451.199999999997</v>
      </c>
      <c r="D13" s="5">
        <v>94376.6</v>
      </c>
      <c r="E13" s="5">
        <v>85937.528000000006</v>
      </c>
      <c r="F13" s="5">
        <v>1572900.9609999999</v>
      </c>
      <c r="G13" s="5">
        <v>1658838.4890000001</v>
      </c>
      <c r="H13" s="5">
        <v>3229.76</v>
      </c>
      <c r="I13" s="5">
        <v>176383.02</v>
      </c>
      <c r="J13" s="5">
        <v>179612.78</v>
      </c>
      <c r="K13" s="5">
        <v>91799.561000000002</v>
      </c>
      <c r="L13" s="5">
        <v>1581361.4720000001</v>
      </c>
      <c r="M13" s="5">
        <v>1673161.0330000001</v>
      </c>
      <c r="N13" s="11">
        <f t="shared" si="2"/>
        <v>6.8212725411417416E-2</v>
      </c>
      <c r="O13" s="11">
        <f t="shared" si="1"/>
        <v>5.3789216293829789E-3</v>
      </c>
      <c r="P13" s="11">
        <f t="shared" si="1"/>
        <v>8.6340798667108778E-3</v>
      </c>
    </row>
    <row r="14" spans="1:16" s="1" customFormat="1" ht="18.2" customHeight="1" x14ac:dyDescent="0.15">
      <c r="A14" s="4" t="s">
        <v>8</v>
      </c>
      <c r="B14" s="5">
        <v>0</v>
      </c>
      <c r="C14" s="5">
        <v>201576.685</v>
      </c>
      <c r="D14" s="5">
        <v>201576.685</v>
      </c>
      <c r="E14" s="5">
        <v>0</v>
      </c>
      <c r="F14" s="5">
        <v>1718612.764</v>
      </c>
      <c r="G14" s="5">
        <v>1718612.764</v>
      </c>
      <c r="H14" s="5">
        <v>0</v>
      </c>
      <c r="I14" s="5">
        <v>181961.41500000001</v>
      </c>
      <c r="J14" s="5">
        <v>181961.41500000001</v>
      </c>
      <c r="K14" s="5">
        <v>1010.226</v>
      </c>
      <c r="L14" s="5">
        <v>1619583.6529999999</v>
      </c>
      <c r="M14" s="5">
        <v>1620593.879</v>
      </c>
      <c r="N14" s="11" t="str">
        <f t="shared" si="2"/>
        <v>-</v>
      </c>
      <c r="O14" s="11">
        <f t="shared" si="1"/>
        <v>-5.762153818147718E-2</v>
      </c>
      <c r="P14" s="11">
        <f t="shared" si="1"/>
        <v>-5.7033723392036911E-2</v>
      </c>
    </row>
    <row r="15" spans="1:16" s="1" customFormat="1" ht="21.95" customHeight="1" x14ac:dyDescent="0.15">
      <c r="A15" s="7" t="s">
        <v>9</v>
      </c>
      <c r="B15" s="8">
        <f>SUM(B9,B13,B14)</f>
        <v>398002.98128251696</v>
      </c>
      <c r="C15" s="8">
        <f t="shared" ref="C15:M15" si="3">SUM(C9,C13,C14)</f>
        <v>721508.80171356129</v>
      </c>
      <c r="D15" s="8">
        <f t="shared" si="3"/>
        <v>1119511.7829960783</v>
      </c>
      <c r="E15" s="8">
        <f t="shared" si="3"/>
        <v>3758617.1793635888</v>
      </c>
      <c r="F15" s="8">
        <f t="shared" si="3"/>
        <v>6874920.5841170363</v>
      </c>
      <c r="G15" s="8">
        <f t="shared" si="3"/>
        <v>10633537.763480624</v>
      </c>
      <c r="H15" s="8">
        <f t="shared" si="3"/>
        <v>358279.58400000003</v>
      </c>
      <c r="I15" s="8">
        <f t="shared" si="3"/>
        <v>789293.56400000001</v>
      </c>
      <c r="J15" s="8">
        <f t="shared" si="3"/>
        <v>1147573.148</v>
      </c>
      <c r="K15" s="8">
        <f t="shared" si="3"/>
        <v>3659711.0700000003</v>
      </c>
      <c r="L15" s="8">
        <f t="shared" si="3"/>
        <v>6987144.2609999999</v>
      </c>
      <c r="M15" s="8">
        <f t="shared" si="3"/>
        <v>10646855.331</v>
      </c>
      <c r="N15" s="12">
        <f t="shared" si="2"/>
        <v>-2.6314494039623194E-2</v>
      </c>
      <c r="O15" s="12">
        <f t="shared" si="1"/>
        <v>1.632363247107629E-2</v>
      </c>
      <c r="P15" s="12">
        <f t="shared" si="1"/>
        <v>1.2524117387454389E-3</v>
      </c>
    </row>
    <row r="16" spans="1:16" s="1" customFormat="1" ht="25.15" customHeight="1" x14ac:dyDescent="0.15"/>
    <row r="17" spans="14:16" x14ac:dyDescent="0.2">
      <c r="N17" s="10"/>
      <c r="O17" s="10"/>
      <c r="P17" s="10"/>
    </row>
  </sheetData>
  <mergeCells count="12">
    <mergeCell ref="A2:O2"/>
    <mergeCell ref="A3:P3"/>
    <mergeCell ref="A6:A7"/>
    <mergeCell ref="B6:G6"/>
    <mergeCell ref="B7:D7"/>
    <mergeCell ref="E7:G7"/>
    <mergeCell ref="H6:M6"/>
    <mergeCell ref="H7:J7"/>
    <mergeCell ref="K7:M7"/>
    <mergeCell ref="N5:P5"/>
    <mergeCell ref="N6:P6"/>
    <mergeCell ref="N7:P7"/>
  </mergeCells>
  <printOptions horizontalCentered="1"/>
  <pageMargins left="0.51181102362204722" right="0.51181102362204722" top="1.7322834645669292" bottom="0.74803149606299213" header="0.31496062992125984" footer="0.31496062992125984"/>
  <pageSetup paperSize="9" scale="91" orientation="landscape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Nelson Silva</cp:lastModifiedBy>
  <cp:lastPrinted>2025-10-13T10:18:08Z</cp:lastPrinted>
  <dcterms:created xsi:type="dcterms:W3CDTF">2010-03-23T10:34:53Z</dcterms:created>
  <dcterms:modified xsi:type="dcterms:W3CDTF">2025-10-13T10:18:25Z</dcterms:modified>
</cp:coreProperties>
</file>