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Informacao_Gestao\GEP\SITE\boletim\Mapas Site\2026\PTLEI\07_2026 PTLEI\"/>
    </mc:Choice>
  </mc:AlternateContent>
  <xr:revisionPtr revIDLastSave="0" documentId="13_ncr:1_{8EAE89D2-AD85-457D-9776-EEDDF37BF28B}" xr6:coauthVersionLast="47" xr6:coauthVersionMax="47" xr10:uidLastSave="{00000000-0000-0000-0000-000000000000}"/>
  <bookViews>
    <workbookView xWindow="28680" yWindow="855" windowWidth="29040" windowHeight="15720" xr2:uid="{00000000-000D-0000-FFFF-FFFF00000000}"/>
  </bookViews>
  <sheets>
    <sheet name="sheet_1" sheetId="1" r:id="rId1"/>
  </sheets>
  <definedNames>
    <definedName name="_xlnm.Print_Area" localSheetId="0">sheet_1!$A$2:$Q$31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9JJyai+wAzhfxagWFp9eQ6QiMF0TKz6PfWDaZWrpNHk="/>
    </ext>
  </extLst>
</workbook>
</file>

<file path=xl/calcChain.xml><?xml version="1.0" encoding="utf-8"?>
<calcChain xmlns="http://schemas.openxmlformats.org/spreadsheetml/2006/main">
  <c r="Q31" i="1" l="1"/>
  <c r="P31" i="1"/>
  <c r="O31" i="1"/>
  <c r="Q30" i="1"/>
  <c r="P30" i="1"/>
  <c r="O30" i="1"/>
  <c r="Q29" i="1"/>
  <c r="P29" i="1"/>
  <c r="O29" i="1"/>
  <c r="N28" i="1"/>
  <c r="Q28" i="1" s="1"/>
  <c r="M28" i="1"/>
  <c r="P28" i="1" s="1"/>
  <c r="L28" i="1"/>
  <c r="O28" i="1" s="1"/>
  <c r="K28" i="1"/>
  <c r="J28" i="1"/>
  <c r="I28" i="1"/>
  <c r="H28" i="1"/>
  <c r="G28" i="1"/>
  <c r="F28" i="1"/>
  <c r="E28" i="1"/>
  <c r="D28" i="1"/>
  <c r="C28" i="1"/>
  <c r="Q26" i="1"/>
  <c r="P26" i="1"/>
  <c r="O26" i="1"/>
  <c r="Q25" i="1"/>
  <c r="P25" i="1"/>
  <c r="O25" i="1"/>
  <c r="N24" i="1"/>
  <c r="M24" i="1"/>
  <c r="P24" i="1" s="1"/>
  <c r="L24" i="1"/>
  <c r="O24" i="1" s="1"/>
  <c r="K24" i="1"/>
  <c r="J24" i="1"/>
  <c r="I24" i="1"/>
  <c r="H24" i="1"/>
  <c r="Q24" i="1" s="1"/>
  <c r="G24" i="1"/>
  <c r="F24" i="1"/>
  <c r="E24" i="1"/>
  <c r="D24" i="1"/>
  <c r="C24" i="1"/>
  <c r="Q23" i="1"/>
  <c r="P23" i="1"/>
  <c r="O23" i="1"/>
  <c r="N22" i="1"/>
  <c r="Q22" i="1" s="1"/>
  <c r="M22" i="1"/>
  <c r="P22" i="1" s="1"/>
  <c r="L22" i="1"/>
  <c r="O22" i="1" s="1"/>
  <c r="K22" i="1"/>
  <c r="J22" i="1"/>
  <c r="I22" i="1"/>
  <c r="H22" i="1"/>
  <c r="G22" i="1"/>
  <c r="F22" i="1"/>
  <c r="E22" i="1"/>
  <c r="D22" i="1"/>
  <c r="C22" i="1"/>
  <c r="P21" i="1"/>
  <c r="N21" i="1"/>
  <c r="M21" i="1"/>
  <c r="L21" i="1"/>
  <c r="O21" i="1" s="1"/>
  <c r="K21" i="1"/>
  <c r="J21" i="1"/>
  <c r="I21" i="1"/>
  <c r="H21" i="1"/>
  <c r="Q21" i="1" s="1"/>
  <c r="G21" i="1"/>
  <c r="F21" i="1"/>
  <c r="E21" i="1"/>
  <c r="D21" i="1"/>
  <c r="C21" i="1"/>
  <c r="Q19" i="1"/>
  <c r="P19" i="1"/>
  <c r="O19" i="1"/>
  <c r="Q18" i="1"/>
  <c r="P18" i="1"/>
  <c r="O18" i="1"/>
  <c r="Q16" i="1"/>
  <c r="P16" i="1"/>
  <c r="O16" i="1"/>
  <c r="Q15" i="1"/>
  <c r="P15" i="1"/>
  <c r="O15" i="1"/>
  <c r="Q13" i="1"/>
  <c r="P13" i="1"/>
  <c r="O13" i="1"/>
  <c r="Q12" i="1"/>
  <c r="P12" i="1"/>
  <c r="O12" i="1"/>
  <c r="Q11" i="1"/>
  <c r="P11" i="1"/>
  <c r="O11" i="1"/>
  <c r="Q10" i="1"/>
  <c r="P10" i="1"/>
  <c r="O10" i="1"/>
  <c r="O9" i="1"/>
  <c r="N9" i="1"/>
  <c r="M9" i="1"/>
  <c r="L9" i="1"/>
  <c r="K9" i="1"/>
  <c r="J9" i="1"/>
  <c r="I9" i="1"/>
  <c r="H9" i="1"/>
  <c r="Q9" i="1" s="1"/>
  <c r="G9" i="1"/>
  <c r="P9" i="1" s="1"/>
  <c r="F9" i="1"/>
  <c r="E9" i="1"/>
  <c r="D9" i="1"/>
  <c r="C9" i="1"/>
</calcChain>
</file>

<file path=xl/sharedStrings.xml><?xml version="1.0" encoding="utf-8"?>
<sst xmlns="http://schemas.openxmlformats.org/spreadsheetml/2006/main" count="49" uniqueCount="31">
  <si>
    <t>Porto de Leixões</t>
  </si>
  <si>
    <t>Movimento de Contentores</t>
  </si>
  <si>
    <t>Contentores</t>
  </si>
  <si>
    <t>Variação Acumulada</t>
  </si>
  <si>
    <t>Carga</t>
  </si>
  <si>
    <t>Descarga</t>
  </si>
  <si>
    <t>Total</t>
  </si>
  <si>
    <t>MOVIMENTO GERAL</t>
  </si>
  <si>
    <t xml:space="preserve">  Nº CONTENTORES</t>
  </si>
  <si>
    <t>20'</t>
  </si>
  <si>
    <t>&gt;20' e &lt;40'</t>
  </si>
  <si>
    <t>40'</t>
  </si>
  <si>
    <t>&gt;40'</t>
  </si>
  <si>
    <t xml:space="preserve">    Manif. de/para o porto</t>
  </si>
  <si>
    <t>Cheios</t>
  </si>
  <si>
    <t>Vazios</t>
  </si>
  <si>
    <t xml:space="preserve">    Trânsito</t>
  </si>
  <si>
    <t xml:space="preserve">    Totais</t>
  </si>
  <si>
    <t xml:space="preserve">  TEUS</t>
  </si>
  <si>
    <t xml:space="preserve">  TONELADAS</t>
  </si>
  <si>
    <t>Tara</t>
  </si>
  <si>
    <t>Conteúdo</t>
  </si>
  <si>
    <t xml:space="preserve">  MOVIMENTO POR LOCAL (Nº)</t>
  </si>
  <si>
    <t xml:space="preserve">    Terminais de Contentores</t>
  </si>
  <si>
    <t>T. C. Norte</t>
  </si>
  <si>
    <t>T. C. Sul</t>
  </si>
  <si>
    <t xml:space="preserve">    Cais convencionais</t>
  </si>
  <si>
    <t>2025</t>
  </si>
  <si>
    <t>2026</t>
  </si>
  <si>
    <t>JULHO</t>
  </si>
  <si>
    <t>JANEIRO/JULHO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</si>
</sst>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#\ ###\ ###;#\ ###\ ###;0"/>
  </numFmts>
  <fonts count="11" x14ac:knownFonts="1">
    <font>
      <sz val="10"/>
      <color rgb="FF000000"/>
      <name val="Arial"/>
      <scheme val="minor"/>
    </font>
    <font>
      <sz val="6"/>
      <color rgb="FF000000"/>
      <name val="Arial"/>
    </font>
    <font>
      <b/>
      <sz val="14"/>
      <color rgb="FF000084"/>
      <name val="Tahoma"/>
    </font>
    <font>
      <sz val="10"/>
      <name val="Arial"/>
    </font>
    <font>
      <b/>
      <sz val="12"/>
      <color rgb="FF000084"/>
      <name val="Tahoma"/>
    </font>
    <font>
      <b/>
      <sz val="8"/>
      <color rgb="FFFFFFFF"/>
      <name val="Tahoma"/>
    </font>
    <font>
      <sz val="8"/>
      <color rgb="FF000084"/>
      <name val="Arial"/>
    </font>
    <font>
      <b/>
      <sz val="8"/>
      <color rgb="FF000084"/>
      <name val="Tahoma"/>
    </font>
    <font>
      <sz val="8"/>
      <color rgb="FF000000"/>
      <name val="Tahoma"/>
    </font>
    <font>
      <b/>
      <sz val="9"/>
      <color rgb="FF000084"/>
      <name val="Arial"/>
    </font>
    <font>
      <b/>
      <sz val="8"/>
      <color rgb="FF00206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000084"/>
      </patternFill>
    </fill>
    <fill>
      <patternFill patternType="solid">
        <fgColor rgb="FFF0F0F4"/>
        <bgColor rgb="FFF0F0F4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/>
      <diagonal/>
    </border>
    <border>
      <left/>
      <right/>
      <top style="thin">
        <color rgb="FFCACAD9"/>
      </top>
      <bottom/>
      <diagonal/>
    </border>
    <border>
      <left/>
      <right style="thin">
        <color rgb="FFCACAD9"/>
      </right>
      <top style="thin">
        <color rgb="FFCACAD9"/>
      </top>
      <bottom/>
      <diagonal/>
    </border>
    <border>
      <left/>
      <right/>
      <top/>
      <bottom/>
      <diagonal/>
    </border>
    <border>
      <left style="thin">
        <color rgb="FFCACAD9"/>
      </left>
      <right/>
      <top/>
      <bottom style="thin">
        <color rgb="FFCACAD9"/>
      </bottom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 style="thin">
        <color rgb="FFCACAD9"/>
      </bottom>
      <diagonal/>
    </border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9D9"/>
      </top>
      <bottom style="thin">
        <color rgb="FFCAC9D9"/>
      </bottom>
      <diagonal/>
    </border>
    <border>
      <left/>
      <right style="thin">
        <color rgb="FFCACAD9"/>
      </right>
      <top style="thin">
        <color rgb="FFCAC9D9"/>
      </top>
      <bottom style="thin">
        <color rgb="FFCAC9D9"/>
      </bottom>
      <diagonal/>
    </border>
    <border>
      <left/>
      <right/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/>
    </xf>
    <xf numFmtId="49" fontId="5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left" vertical="center"/>
    </xf>
    <xf numFmtId="164" fontId="7" fillId="2" borderId="17" xfId="0" applyNumberFormat="1" applyFont="1" applyFill="1" applyBorder="1" applyAlignment="1">
      <alignment horizontal="right" vertical="center"/>
    </xf>
    <xf numFmtId="9" fontId="7" fillId="2" borderId="17" xfId="0" applyNumberFormat="1" applyFont="1" applyFill="1" applyBorder="1" applyAlignment="1">
      <alignment horizontal="right" vertical="center"/>
    </xf>
    <xf numFmtId="165" fontId="8" fillId="4" borderId="21" xfId="0" applyNumberFormat="1" applyFont="1" applyFill="1" applyBorder="1" applyAlignment="1">
      <alignment horizontal="right" vertical="center"/>
    </xf>
    <xf numFmtId="9" fontId="8" fillId="4" borderId="21" xfId="0" applyNumberFormat="1" applyFont="1" applyFill="1" applyBorder="1" applyAlignment="1">
      <alignment horizontal="right" vertical="center"/>
    </xf>
    <xf numFmtId="49" fontId="8" fillId="2" borderId="21" xfId="0" applyNumberFormat="1" applyFont="1" applyFill="1" applyBorder="1" applyAlignment="1">
      <alignment horizontal="right" vertical="center"/>
    </xf>
    <xf numFmtId="165" fontId="8" fillId="2" borderId="21" xfId="0" applyNumberFormat="1" applyFont="1" applyFill="1" applyBorder="1" applyAlignment="1">
      <alignment horizontal="right" vertical="center"/>
    </xf>
    <xf numFmtId="9" fontId="8" fillId="5" borderId="21" xfId="0" applyNumberFormat="1" applyFont="1" applyFill="1" applyBorder="1" applyAlignment="1">
      <alignment horizontal="right" vertical="center"/>
    </xf>
    <xf numFmtId="49" fontId="7" fillId="2" borderId="22" xfId="0" applyNumberFormat="1" applyFont="1" applyFill="1" applyBorder="1" applyAlignment="1">
      <alignment horizontal="left" vertical="center"/>
    </xf>
    <xf numFmtId="49" fontId="8" fillId="2" borderId="21" xfId="0" applyNumberFormat="1" applyFont="1" applyFill="1" applyBorder="1" applyAlignment="1">
      <alignment horizontal="right" vertical="center" wrapText="1"/>
    </xf>
    <xf numFmtId="1" fontId="8" fillId="4" borderId="21" xfId="0" applyNumberFormat="1" applyFont="1" applyFill="1" applyBorder="1" applyAlignment="1">
      <alignment horizontal="right" vertical="center"/>
    </xf>
    <xf numFmtId="1" fontId="8" fillId="2" borderId="21" xfId="0" applyNumberFormat="1" applyFont="1" applyFill="1" applyBorder="1" applyAlignment="1">
      <alignment horizontal="right" vertical="center"/>
    </xf>
    <xf numFmtId="49" fontId="7" fillId="2" borderId="21" xfId="0" applyNumberFormat="1" applyFont="1" applyFill="1" applyBorder="1" applyAlignment="1">
      <alignment horizontal="left" vertical="center"/>
    </xf>
    <xf numFmtId="165" fontId="7" fillId="2" borderId="21" xfId="0" applyNumberFormat="1" applyFont="1" applyFill="1" applyBorder="1" applyAlignment="1">
      <alignment horizontal="right" vertical="center"/>
    </xf>
    <xf numFmtId="49" fontId="7" fillId="2" borderId="17" xfId="0" applyNumberFormat="1" applyFont="1" applyFill="1" applyBorder="1" applyAlignment="1">
      <alignment horizontal="right" vertical="center"/>
    </xf>
    <xf numFmtId="49" fontId="8" fillId="2" borderId="21" xfId="0" applyNumberFormat="1" applyFont="1" applyFill="1" applyBorder="1" applyAlignment="1">
      <alignment horizontal="right" wrapText="1"/>
    </xf>
    <xf numFmtId="164" fontId="7" fillId="2" borderId="21" xfId="0" applyNumberFormat="1" applyFont="1" applyFill="1" applyBorder="1" applyAlignment="1">
      <alignment horizontal="righ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49" fontId="4" fillId="2" borderId="2" xfId="0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49" fontId="7" fillId="2" borderId="25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6" xfId="0" applyFont="1" applyBorder="1"/>
    <xf numFmtId="1" fontId="5" fillId="3" borderId="6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5" fillId="3" borderId="6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/>
    </xf>
    <xf numFmtId="0" fontId="3" fillId="0" borderId="19" xfId="0" applyFont="1" applyBorder="1"/>
    <xf numFmtId="0" fontId="3" fillId="0" borderId="20" xfId="0" applyFont="1" applyBorder="1"/>
    <xf numFmtId="0" fontId="9" fillId="2" borderId="23" xfId="0" applyFont="1" applyFill="1" applyBorder="1" applyAlignment="1">
      <alignment horizontal="left"/>
    </xf>
    <xf numFmtId="0" fontId="3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1" workbookViewId="0">
      <selection activeCell="S26" sqref="S26"/>
    </sheetView>
  </sheetViews>
  <sheetFormatPr defaultColWidth="12.5703125" defaultRowHeight="15" customHeight="1" x14ac:dyDescent="0.2"/>
  <cols>
    <col min="1" max="1" width="1" hidden="1" customWidth="1"/>
    <col min="2" max="2" width="26.85546875" customWidth="1"/>
    <col min="3" max="5" width="8.85546875" customWidth="1"/>
    <col min="6" max="8" width="10.28515625" customWidth="1"/>
    <col min="9" max="11" width="8.85546875" customWidth="1"/>
    <col min="12" max="14" width="10.28515625" customWidth="1"/>
    <col min="15" max="15" width="5.7109375" customWidth="1"/>
    <col min="16" max="16" width="8.5703125" customWidth="1"/>
    <col min="17" max="17" width="5.5703125" bestFit="1" customWidth="1"/>
    <col min="18" max="26" width="8.5703125" customWidth="1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">
      <c r="A2" s="1"/>
      <c r="B2" s="22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">
      <c r="A3" s="1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  <c r="R3" s="1"/>
      <c r="S3" s="1"/>
      <c r="T3" s="1"/>
      <c r="U3" s="1"/>
      <c r="V3" s="1"/>
      <c r="W3" s="1"/>
      <c r="X3" s="1"/>
      <c r="Y3" s="1"/>
      <c r="Z3" s="1"/>
    </row>
    <row r="4" spans="1:26" ht="5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1"/>
      <c r="B5" s="30" t="s">
        <v>2</v>
      </c>
      <c r="C5" s="33" t="s">
        <v>27</v>
      </c>
      <c r="D5" s="27"/>
      <c r="E5" s="27"/>
      <c r="F5" s="27"/>
      <c r="G5" s="27"/>
      <c r="H5" s="28"/>
      <c r="I5" s="33" t="s">
        <v>28</v>
      </c>
      <c r="J5" s="27"/>
      <c r="K5" s="27"/>
      <c r="L5" s="27"/>
      <c r="M5" s="27"/>
      <c r="N5" s="28"/>
      <c r="O5" s="34" t="s">
        <v>3</v>
      </c>
      <c r="P5" s="35"/>
      <c r="Q5" s="36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">
      <c r="A6" s="1"/>
      <c r="B6" s="31"/>
      <c r="C6" s="40" t="s">
        <v>29</v>
      </c>
      <c r="D6" s="27"/>
      <c r="E6" s="28"/>
      <c r="F6" s="40" t="s">
        <v>30</v>
      </c>
      <c r="G6" s="27"/>
      <c r="H6" s="28"/>
      <c r="I6" s="40" t="s">
        <v>29</v>
      </c>
      <c r="J6" s="27"/>
      <c r="K6" s="28"/>
      <c r="L6" s="40" t="s">
        <v>30</v>
      </c>
      <c r="M6" s="27"/>
      <c r="N6" s="28"/>
      <c r="O6" s="37"/>
      <c r="P6" s="38"/>
      <c r="Q6" s="39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1"/>
      <c r="B7" s="32"/>
      <c r="C7" s="2" t="s">
        <v>4</v>
      </c>
      <c r="D7" s="2" t="s">
        <v>5</v>
      </c>
      <c r="E7" s="2" t="s">
        <v>6</v>
      </c>
      <c r="F7" s="2" t="s">
        <v>4</v>
      </c>
      <c r="G7" s="2" t="s">
        <v>5</v>
      </c>
      <c r="H7" s="2" t="s">
        <v>6</v>
      </c>
      <c r="I7" s="2" t="s">
        <v>4</v>
      </c>
      <c r="J7" s="2" t="s">
        <v>5</v>
      </c>
      <c r="K7" s="2" t="s">
        <v>6</v>
      </c>
      <c r="L7" s="3" t="s">
        <v>4</v>
      </c>
      <c r="M7" s="2" t="s">
        <v>5</v>
      </c>
      <c r="N7" s="2" t="s">
        <v>6</v>
      </c>
      <c r="O7" s="2" t="s">
        <v>4</v>
      </c>
      <c r="P7" s="2" t="s">
        <v>5</v>
      </c>
      <c r="Q7" s="2" t="s">
        <v>6</v>
      </c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">
      <c r="A8" s="1"/>
      <c r="B8" s="21" t="s">
        <v>7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3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">
      <c r="A9" s="1"/>
      <c r="B9" s="4" t="s">
        <v>8</v>
      </c>
      <c r="C9" s="5">
        <f t="shared" ref="C9:N9" si="0">SUM(C10:C13)</f>
        <v>18506</v>
      </c>
      <c r="D9" s="5">
        <f t="shared" si="0"/>
        <v>19230</v>
      </c>
      <c r="E9" s="5">
        <f t="shared" si="0"/>
        <v>37736</v>
      </c>
      <c r="F9" s="5">
        <f t="shared" si="0"/>
        <v>120680</v>
      </c>
      <c r="G9" s="5">
        <f t="shared" si="0"/>
        <v>129087</v>
      </c>
      <c r="H9" s="5">
        <f t="shared" si="0"/>
        <v>249767</v>
      </c>
      <c r="I9" s="5">
        <f t="shared" si="0"/>
        <v>19887</v>
      </c>
      <c r="J9" s="5">
        <f t="shared" si="0"/>
        <v>19621</v>
      </c>
      <c r="K9" s="5">
        <f t="shared" si="0"/>
        <v>39508</v>
      </c>
      <c r="L9" s="5">
        <f t="shared" si="0"/>
        <v>127676</v>
      </c>
      <c r="M9" s="5">
        <f t="shared" si="0"/>
        <v>132555</v>
      </c>
      <c r="N9" s="5">
        <f t="shared" si="0"/>
        <v>260231</v>
      </c>
      <c r="O9" s="6">
        <f t="shared" ref="O9:Q9" si="1">IFERROR((L9-F9)/F9,"-")</f>
        <v>5.7971494862446141E-2</v>
      </c>
      <c r="P9" s="6">
        <f t="shared" si="1"/>
        <v>2.6865602268237702E-2</v>
      </c>
      <c r="Q9" s="6">
        <f t="shared" si="1"/>
        <v>4.1895046183042593E-2</v>
      </c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"/>
      <c r="B10" s="7" t="s">
        <v>9</v>
      </c>
      <c r="C10" s="7">
        <v>5823</v>
      </c>
      <c r="D10" s="7">
        <v>6592</v>
      </c>
      <c r="E10" s="7">
        <v>12415</v>
      </c>
      <c r="F10" s="7">
        <v>40216</v>
      </c>
      <c r="G10" s="7">
        <v>42688</v>
      </c>
      <c r="H10" s="7">
        <v>82904</v>
      </c>
      <c r="I10" s="7">
        <v>6066</v>
      </c>
      <c r="J10" s="7">
        <v>6548</v>
      </c>
      <c r="K10" s="7">
        <v>12614</v>
      </c>
      <c r="L10" s="7">
        <v>39199</v>
      </c>
      <c r="M10" s="7">
        <v>42344</v>
      </c>
      <c r="N10" s="7">
        <v>81543</v>
      </c>
      <c r="O10" s="8">
        <f t="shared" ref="O10:Q10" si="2">IFERROR((L10-F10)/F10,"-")</f>
        <v>-2.5288442410980706E-2</v>
      </c>
      <c r="P10" s="8">
        <f t="shared" si="2"/>
        <v>-8.0584707646176919E-3</v>
      </c>
      <c r="Q10" s="8">
        <f t="shared" si="2"/>
        <v>-1.6416578210942778E-2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9" t="s">
        <v>10</v>
      </c>
      <c r="C11" s="10">
        <v>445</v>
      </c>
      <c r="D11" s="10">
        <v>453</v>
      </c>
      <c r="E11" s="10">
        <v>898</v>
      </c>
      <c r="F11" s="10">
        <v>2680</v>
      </c>
      <c r="G11" s="10">
        <v>2697</v>
      </c>
      <c r="H11" s="10">
        <v>5377</v>
      </c>
      <c r="I11" s="10">
        <v>456</v>
      </c>
      <c r="J11" s="10">
        <v>365</v>
      </c>
      <c r="K11" s="10">
        <v>821</v>
      </c>
      <c r="L11" s="10">
        <v>3415</v>
      </c>
      <c r="M11" s="10">
        <v>2606</v>
      </c>
      <c r="N11" s="10">
        <v>6021</v>
      </c>
      <c r="O11" s="11">
        <f t="shared" ref="O11:Q11" si="3">IFERROR((L11-F11)/F11,"-")</f>
        <v>0.27425373134328357</v>
      </c>
      <c r="P11" s="11">
        <f t="shared" si="3"/>
        <v>-3.3741193919169445E-2</v>
      </c>
      <c r="Q11" s="11">
        <f t="shared" si="3"/>
        <v>0.11976938813464758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7" t="s">
        <v>11</v>
      </c>
      <c r="C12" s="7">
        <v>10175</v>
      </c>
      <c r="D12" s="7">
        <v>10430</v>
      </c>
      <c r="E12" s="7">
        <v>20605</v>
      </c>
      <c r="F12" s="7">
        <v>64683</v>
      </c>
      <c r="G12" s="7">
        <v>71396</v>
      </c>
      <c r="H12" s="7">
        <v>136079</v>
      </c>
      <c r="I12" s="7">
        <v>11258</v>
      </c>
      <c r="J12" s="7">
        <v>10515</v>
      </c>
      <c r="K12" s="7">
        <v>21773</v>
      </c>
      <c r="L12" s="7">
        <v>72554</v>
      </c>
      <c r="M12" s="7">
        <v>75651</v>
      </c>
      <c r="N12" s="7">
        <v>148205</v>
      </c>
      <c r="O12" s="8">
        <f t="shared" ref="O12:Q12" si="4">IFERROR((L12-F12)/F12,"-")</f>
        <v>0.12168575978232302</v>
      </c>
      <c r="P12" s="8">
        <f t="shared" si="4"/>
        <v>5.9597176312398456E-2</v>
      </c>
      <c r="Q12" s="8">
        <f t="shared" si="4"/>
        <v>8.9110002278088463E-2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9" t="s">
        <v>12</v>
      </c>
      <c r="C13" s="10">
        <v>2063</v>
      </c>
      <c r="D13" s="10">
        <v>1755</v>
      </c>
      <c r="E13" s="10">
        <v>3818</v>
      </c>
      <c r="F13" s="10">
        <v>13101</v>
      </c>
      <c r="G13" s="10">
        <v>12306</v>
      </c>
      <c r="H13" s="10">
        <v>25407</v>
      </c>
      <c r="I13" s="10">
        <v>2107</v>
      </c>
      <c r="J13" s="10">
        <v>2193</v>
      </c>
      <c r="K13" s="10">
        <v>4300</v>
      </c>
      <c r="L13" s="10">
        <v>12508</v>
      </c>
      <c r="M13" s="10">
        <v>11954</v>
      </c>
      <c r="N13" s="10">
        <v>24462</v>
      </c>
      <c r="O13" s="11">
        <f t="shared" ref="O13:Q13" si="5">IFERROR((L13-F13)/F13,"-")</f>
        <v>-4.5263720326692618E-2</v>
      </c>
      <c r="P13" s="11">
        <f t="shared" si="5"/>
        <v>-2.860393304079311E-2</v>
      </c>
      <c r="Q13" s="11">
        <f t="shared" si="5"/>
        <v>-3.7194473963868227E-2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1"/>
      <c r="B14" s="12" t="s">
        <v>13</v>
      </c>
      <c r="C14" s="44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5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3" t="s">
        <v>14</v>
      </c>
      <c r="C15" s="7">
        <v>13225</v>
      </c>
      <c r="D15" s="7">
        <v>12749</v>
      </c>
      <c r="E15" s="7">
        <v>25974</v>
      </c>
      <c r="F15" s="7">
        <v>87890</v>
      </c>
      <c r="G15" s="7">
        <v>84489</v>
      </c>
      <c r="H15" s="7">
        <v>172379</v>
      </c>
      <c r="I15" s="7">
        <v>13695</v>
      </c>
      <c r="J15" s="7">
        <v>12127</v>
      </c>
      <c r="K15" s="7">
        <v>25822</v>
      </c>
      <c r="L15" s="7">
        <v>94364</v>
      </c>
      <c r="M15" s="7">
        <v>87006</v>
      </c>
      <c r="N15" s="7">
        <v>181370</v>
      </c>
      <c r="O15" s="8">
        <f t="shared" ref="O15:Q15" si="6">IFERROR((L15-F15)/F15,"-")</f>
        <v>7.3660257139606319E-2</v>
      </c>
      <c r="P15" s="8">
        <f t="shared" si="6"/>
        <v>2.9790860348684445E-2</v>
      </c>
      <c r="Q15" s="8">
        <f t="shared" si="6"/>
        <v>5.2158325550096009E-2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3" t="s">
        <v>15</v>
      </c>
      <c r="C16" s="10">
        <v>3742</v>
      </c>
      <c r="D16" s="10">
        <v>5102</v>
      </c>
      <c r="E16" s="10">
        <v>8844</v>
      </c>
      <c r="F16" s="10">
        <v>20500</v>
      </c>
      <c r="G16" s="10">
        <v>33195</v>
      </c>
      <c r="H16" s="10">
        <v>53695</v>
      </c>
      <c r="I16" s="10">
        <v>4686</v>
      </c>
      <c r="J16" s="10">
        <v>5993</v>
      </c>
      <c r="K16" s="10">
        <v>10679</v>
      </c>
      <c r="L16" s="10">
        <v>24292</v>
      </c>
      <c r="M16" s="10">
        <v>36939</v>
      </c>
      <c r="N16" s="10">
        <v>61231</v>
      </c>
      <c r="O16" s="11">
        <f t="shared" ref="O16:Q16" si="7">IFERROR((L16-F16)/F16,"-")</f>
        <v>0.18497560975609756</v>
      </c>
      <c r="P16" s="11">
        <f t="shared" si="7"/>
        <v>0.11278807049254405</v>
      </c>
      <c r="Q16" s="11">
        <f t="shared" si="7"/>
        <v>0.14034826333923084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">
      <c r="A17" s="1"/>
      <c r="B17" s="12" t="s">
        <v>16</v>
      </c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">
      <c r="A18" s="1"/>
      <c r="B18" s="13" t="s">
        <v>14</v>
      </c>
      <c r="C18" s="7">
        <v>1386</v>
      </c>
      <c r="D18" s="7">
        <v>1312</v>
      </c>
      <c r="E18" s="7">
        <v>2698</v>
      </c>
      <c r="F18" s="7">
        <v>10702</v>
      </c>
      <c r="G18" s="7">
        <v>10441</v>
      </c>
      <c r="H18" s="7">
        <v>21143</v>
      </c>
      <c r="I18" s="7">
        <v>1385</v>
      </c>
      <c r="J18" s="7">
        <v>1428</v>
      </c>
      <c r="K18" s="7">
        <v>2813</v>
      </c>
      <c r="L18" s="7">
        <v>7971</v>
      </c>
      <c r="M18" s="7">
        <v>7995</v>
      </c>
      <c r="N18" s="7">
        <v>15966</v>
      </c>
      <c r="O18" s="8">
        <f t="shared" ref="O18:Q18" si="8">IFERROR((L18-F18)/F18,"-")</f>
        <v>-0.25518594655204635</v>
      </c>
      <c r="P18" s="8">
        <f t="shared" si="8"/>
        <v>-0.23426874820419499</v>
      </c>
      <c r="Q18" s="8">
        <f t="shared" si="8"/>
        <v>-0.24485645367261033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">
      <c r="A19" s="1"/>
      <c r="B19" s="13" t="s">
        <v>15</v>
      </c>
      <c r="C19" s="10">
        <v>153</v>
      </c>
      <c r="D19" s="10">
        <v>67</v>
      </c>
      <c r="E19" s="10">
        <v>220</v>
      </c>
      <c r="F19" s="10">
        <v>1597</v>
      </c>
      <c r="G19" s="10">
        <v>963</v>
      </c>
      <c r="H19" s="10">
        <v>2560</v>
      </c>
      <c r="I19" s="10">
        <v>121</v>
      </c>
      <c r="J19" s="10">
        <v>73</v>
      </c>
      <c r="K19" s="10">
        <v>194</v>
      </c>
      <c r="L19" s="10">
        <v>1049</v>
      </c>
      <c r="M19" s="10">
        <v>615</v>
      </c>
      <c r="N19" s="10">
        <v>1664</v>
      </c>
      <c r="O19" s="11">
        <f t="shared" ref="O19:Q19" si="9">IFERROR((L19-F19)/F19,"-")</f>
        <v>-0.34314339386349407</v>
      </c>
      <c r="P19" s="11">
        <f t="shared" si="9"/>
        <v>-0.36137071651090341</v>
      </c>
      <c r="Q19" s="11">
        <f t="shared" si="9"/>
        <v>-0.35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">
      <c r="A20" s="1"/>
      <c r="B20" s="12" t="s">
        <v>17</v>
      </c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3" t="s">
        <v>14</v>
      </c>
      <c r="C21" s="14">
        <f t="shared" ref="C21:N21" si="10">SUM(C15+C18)</f>
        <v>14611</v>
      </c>
      <c r="D21" s="14">
        <f t="shared" si="10"/>
        <v>14061</v>
      </c>
      <c r="E21" s="14">
        <f t="shared" si="10"/>
        <v>28672</v>
      </c>
      <c r="F21" s="14">
        <f t="shared" si="10"/>
        <v>98592</v>
      </c>
      <c r="G21" s="14">
        <f t="shared" si="10"/>
        <v>94930</v>
      </c>
      <c r="H21" s="14">
        <f t="shared" si="10"/>
        <v>193522</v>
      </c>
      <c r="I21" s="14">
        <f t="shared" si="10"/>
        <v>15080</v>
      </c>
      <c r="J21" s="14">
        <f t="shared" si="10"/>
        <v>13555</v>
      </c>
      <c r="K21" s="14">
        <f t="shared" si="10"/>
        <v>28635</v>
      </c>
      <c r="L21" s="14">
        <f t="shared" si="10"/>
        <v>102335</v>
      </c>
      <c r="M21" s="14">
        <f t="shared" si="10"/>
        <v>95001</v>
      </c>
      <c r="N21" s="14">
        <f t="shared" si="10"/>
        <v>197336</v>
      </c>
      <c r="O21" s="8">
        <f t="shared" ref="O21:Q21" si="11">IFERROR((L21-F21)/F21,"-")</f>
        <v>3.7964540733528077E-2</v>
      </c>
      <c r="P21" s="8">
        <f t="shared" si="11"/>
        <v>7.4791951964605502E-4</v>
      </c>
      <c r="Q21" s="8">
        <f t="shared" si="11"/>
        <v>1.9708353572203678E-2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3" t="s">
        <v>15</v>
      </c>
      <c r="C22" s="15">
        <f t="shared" ref="C22:N22" si="12">SUM(C16+C19)</f>
        <v>3895</v>
      </c>
      <c r="D22" s="15">
        <f t="shared" si="12"/>
        <v>5169</v>
      </c>
      <c r="E22" s="15">
        <f t="shared" si="12"/>
        <v>9064</v>
      </c>
      <c r="F22" s="15">
        <f t="shared" si="12"/>
        <v>22097</v>
      </c>
      <c r="G22" s="15">
        <f t="shared" si="12"/>
        <v>34158</v>
      </c>
      <c r="H22" s="15">
        <f t="shared" si="12"/>
        <v>56255</v>
      </c>
      <c r="I22" s="15">
        <f t="shared" si="12"/>
        <v>4807</v>
      </c>
      <c r="J22" s="15">
        <f t="shared" si="12"/>
        <v>6066</v>
      </c>
      <c r="K22" s="15">
        <f t="shared" si="12"/>
        <v>10873</v>
      </c>
      <c r="L22" s="15">
        <f t="shared" si="12"/>
        <v>25341</v>
      </c>
      <c r="M22" s="15">
        <f t="shared" si="12"/>
        <v>37554</v>
      </c>
      <c r="N22" s="15">
        <f t="shared" si="12"/>
        <v>62895</v>
      </c>
      <c r="O22" s="11">
        <f t="shared" ref="O22:Q22" si="13">IFERROR((L22-F22)/F22,"-")</f>
        <v>0.1468072589039236</v>
      </c>
      <c r="P22" s="11">
        <f t="shared" si="13"/>
        <v>9.9420340769365886E-2</v>
      </c>
      <c r="Q22" s="11">
        <f t="shared" si="13"/>
        <v>0.11803395253755222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">
      <c r="A23" s="1"/>
      <c r="B23" s="16" t="s">
        <v>18</v>
      </c>
      <c r="C23" s="17">
        <v>31229</v>
      </c>
      <c r="D23" s="17">
        <v>31881</v>
      </c>
      <c r="E23" s="17">
        <v>63110</v>
      </c>
      <c r="F23" s="17">
        <v>201438</v>
      </c>
      <c r="G23" s="17">
        <v>215925</v>
      </c>
      <c r="H23" s="17">
        <v>417363</v>
      </c>
      <c r="I23" s="17">
        <v>33984</v>
      </c>
      <c r="J23" s="17">
        <v>33047</v>
      </c>
      <c r="K23" s="17">
        <v>67031</v>
      </c>
      <c r="L23" s="17">
        <v>217403</v>
      </c>
      <c r="M23" s="17">
        <v>224356</v>
      </c>
      <c r="N23" s="17">
        <v>441759</v>
      </c>
      <c r="O23" s="6">
        <f t="shared" ref="O23:Q23" si="14">IFERROR((L23-F23)/F23,"-")</f>
        <v>7.9255155432440758E-2</v>
      </c>
      <c r="P23" s="6">
        <f t="shared" si="14"/>
        <v>3.9045965034155375E-2</v>
      </c>
      <c r="Q23" s="6">
        <f t="shared" si="14"/>
        <v>5.8452713824656236E-2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">
      <c r="A24" s="1"/>
      <c r="B24" s="18" t="s">
        <v>19</v>
      </c>
      <c r="C24" s="5">
        <f t="shared" ref="C24:N24" si="15">SUM(C25:C26)</f>
        <v>329983</v>
      </c>
      <c r="D24" s="5">
        <f t="shared" si="15"/>
        <v>348083</v>
      </c>
      <c r="E24" s="5">
        <f t="shared" si="15"/>
        <v>678067</v>
      </c>
      <c r="F24" s="5">
        <f t="shared" si="15"/>
        <v>2264908</v>
      </c>
      <c r="G24" s="5">
        <f t="shared" si="15"/>
        <v>2359322</v>
      </c>
      <c r="H24" s="5">
        <f t="shared" si="15"/>
        <v>4624231</v>
      </c>
      <c r="I24" s="5">
        <f t="shared" si="15"/>
        <v>347293</v>
      </c>
      <c r="J24" s="5">
        <f t="shared" si="15"/>
        <v>339680</v>
      </c>
      <c r="K24" s="5">
        <f t="shared" si="15"/>
        <v>686973</v>
      </c>
      <c r="L24" s="5">
        <f t="shared" si="15"/>
        <v>2389781</v>
      </c>
      <c r="M24" s="5">
        <f t="shared" si="15"/>
        <v>2353896</v>
      </c>
      <c r="N24" s="5">
        <f t="shared" si="15"/>
        <v>4743677</v>
      </c>
      <c r="O24" s="6">
        <f t="shared" ref="O24:Q24" si="16">IFERROR((L24-F24)/F24,"-")</f>
        <v>5.5133806759479854E-2</v>
      </c>
      <c r="P24" s="6">
        <f t="shared" si="16"/>
        <v>-2.2998132514340983E-3</v>
      </c>
      <c r="Q24" s="6">
        <f t="shared" si="16"/>
        <v>2.5830456999228629E-2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9" t="s">
        <v>20</v>
      </c>
      <c r="C25" s="10">
        <v>65191</v>
      </c>
      <c r="D25" s="10">
        <v>66334</v>
      </c>
      <c r="E25" s="10">
        <v>131526</v>
      </c>
      <c r="F25" s="10">
        <v>423559</v>
      </c>
      <c r="G25" s="10">
        <v>451271</v>
      </c>
      <c r="H25" s="10">
        <v>874830</v>
      </c>
      <c r="I25" s="10">
        <v>71205</v>
      </c>
      <c r="J25" s="10">
        <v>70012</v>
      </c>
      <c r="K25" s="10">
        <v>141217</v>
      </c>
      <c r="L25" s="10">
        <v>457180</v>
      </c>
      <c r="M25" s="10">
        <v>471230</v>
      </c>
      <c r="N25" s="10">
        <v>928410</v>
      </c>
      <c r="O25" s="11">
        <f t="shared" ref="O25:Q25" si="17">IFERROR((L25-F25)/F25,"-")</f>
        <v>7.9377371275312289E-2</v>
      </c>
      <c r="P25" s="11">
        <f t="shared" si="17"/>
        <v>4.4228412638968602E-2</v>
      </c>
      <c r="Q25" s="11">
        <f t="shared" si="17"/>
        <v>6.1246184973080486E-2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9" t="s">
        <v>21</v>
      </c>
      <c r="C26" s="10">
        <v>264792</v>
      </c>
      <c r="D26" s="10">
        <v>281749</v>
      </c>
      <c r="E26" s="10">
        <v>546541</v>
      </c>
      <c r="F26" s="10">
        <v>1841349</v>
      </c>
      <c r="G26" s="10">
        <v>1908051</v>
      </c>
      <c r="H26" s="10">
        <v>3749401</v>
      </c>
      <c r="I26" s="10">
        <v>276088</v>
      </c>
      <c r="J26" s="10">
        <v>269668</v>
      </c>
      <c r="K26" s="10">
        <v>545756</v>
      </c>
      <c r="L26" s="10">
        <v>1932601</v>
      </c>
      <c r="M26" s="10">
        <v>1882666</v>
      </c>
      <c r="N26" s="10">
        <v>3815267</v>
      </c>
      <c r="O26" s="11">
        <f t="shared" ref="O26:Q26" si="18">IFERROR((L26-F26)/F26,"-")</f>
        <v>4.9557145332036458E-2</v>
      </c>
      <c r="P26" s="11">
        <f t="shared" si="18"/>
        <v>-1.3304151723407813E-2</v>
      </c>
      <c r="Q26" s="11">
        <f t="shared" si="18"/>
        <v>1.7567072713748143E-2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2" t="s">
        <v>22</v>
      </c>
      <c r="C27" s="29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">
      <c r="A28" s="1"/>
      <c r="B28" s="4" t="s">
        <v>23</v>
      </c>
      <c r="C28" s="5">
        <f t="shared" ref="C28:N28" si="19">SUM(C29:C30)</f>
        <v>16675</v>
      </c>
      <c r="D28" s="5">
        <f t="shared" si="19"/>
        <v>17402</v>
      </c>
      <c r="E28" s="5">
        <f t="shared" si="19"/>
        <v>34077</v>
      </c>
      <c r="F28" s="5">
        <f t="shared" si="19"/>
        <v>109855</v>
      </c>
      <c r="G28" s="5">
        <f t="shared" si="19"/>
        <v>118424</v>
      </c>
      <c r="H28" s="5">
        <f t="shared" si="19"/>
        <v>228279</v>
      </c>
      <c r="I28" s="5">
        <f t="shared" si="19"/>
        <v>18277</v>
      </c>
      <c r="J28" s="5">
        <f t="shared" si="19"/>
        <v>17973</v>
      </c>
      <c r="K28" s="5">
        <f t="shared" si="19"/>
        <v>36250</v>
      </c>
      <c r="L28" s="5">
        <f t="shared" si="19"/>
        <v>118290</v>
      </c>
      <c r="M28" s="5">
        <f t="shared" si="19"/>
        <v>123264</v>
      </c>
      <c r="N28" s="5">
        <f t="shared" si="19"/>
        <v>241554</v>
      </c>
      <c r="O28" s="6">
        <f t="shared" ref="O28:Q28" si="20">IFERROR((L28-F28)/F28,"-")</f>
        <v>7.6783032178781116E-2</v>
      </c>
      <c r="P28" s="6">
        <f t="shared" si="20"/>
        <v>4.0870093899885156E-2</v>
      </c>
      <c r="Q28" s="6">
        <f t="shared" si="20"/>
        <v>5.8152523885245687E-2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9" t="s">
        <v>24</v>
      </c>
      <c r="C29" s="7">
        <v>3374</v>
      </c>
      <c r="D29" s="7">
        <v>2863</v>
      </c>
      <c r="E29" s="7">
        <v>6237</v>
      </c>
      <c r="F29" s="7">
        <v>26240</v>
      </c>
      <c r="G29" s="7">
        <v>24449</v>
      </c>
      <c r="H29" s="7">
        <v>50689</v>
      </c>
      <c r="I29" s="7">
        <v>4447</v>
      </c>
      <c r="J29" s="7">
        <v>3725</v>
      </c>
      <c r="K29" s="7">
        <v>8172</v>
      </c>
      <c r="L29" s="7">
        <v>26317</v>
      </c>
      <c r="M29" s="7">
        <v>24616</v>
      </c>
      <c r="N29" s="7">
        <v>50933</v>
      </c>
      <c r="O29" s="8">
        <f t="shared" ref="O29:Q29" si="21">IFERROR((L29-F29)/F29,"-")</f>
        <v>2.9344512195121951E-3</v>
      </c>
      <c r="P29" s="8">
        <f t="shared" si="21"/>
        <v>6.8305452165732753E-3</v>
      </c>
      <c r="Q29" s="8">
        <f t="shared" si="21"/>
        <v>4.8136676596500227E-3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9" t="s">
        <v>25</v>
      </c>
      <c r="C30" s="7">
        <v>13301</v>
      </c>
      <c r="D30" s="7">
        <v>14539</v>
      </c>
      <c r="E30" s="7">
        <v>27840</v>
      </c>
      <c r="F30" s="7">
        <v>83615</v>
      </c>
      <c r="G30" s="7">
        <v>93975</v>
      </c>
      <c r="H30" s="7">
        <v>177590</v>
      </c>
      <c r="I30" s="7">
        <v>13830</v>
      </c>
      <c r="J30" s="7">
        <v>14248</v>
      </c>
      <c r="K30" s="7">
        <v>28078</v>
      </c>
      <c r="L30" s="7">
        <v>91973</v>
      </c>
      <c r="M30" s="7">
        <v>98648</v>
      </c>
      <c r="N30" s="7">
        <v>190621</v>
      </c>
      <c r="O30" s="8">
        <f t="shared" ref="O30:Q30" si="22">IFERROR((L30-F30)/F30,"-")</f>
        <v>9.9958141481791551E-2</v>
      </c>
      <c r="P30" s="8">
        <f t="shared" si="22"/>
        <v>4.9725990955041231E-2</v>
      </c>
      <c r="Q30" s="8">
        <f t="shared" si="22"/>
        <v>7.3376879328791042E-2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16" t="s">
        <v>26</v>
      </c>
      <c r="C31" s="20">
        <v>1831</v>
      </c>
      <c r="D31" s="20">
        <v>1828</v>
      </c>
      <c r="E31" s="20">
        <v>3659</v>
      </c>
      <c r="F31" s="20">
        <v>10825</v>
      </c>
      <c r="G31" s="20">
        <v>10663</v>
      </c>
      <c r="H31" s="20">
        <v>21488</v>
      </c>
      <c r="I31" s="20">
        <v>1610</v>
      </c>
      <c r="J31" s="20">
        <v>1648</v>
      </c>
      <c r="K31" s="20">
        <v>3258</v>
      </c>
      <c r="L31" s="20">
        <v>9386</v>
      </c>
      <c r="M31" s="20">
        <v>9291</v>
      </c>
      <c r="N31" s="20">
        <v>18677</v>
      </c>
      <c r="O31" s="6">
        <f t="shared" ref="O31:Q31" si="23">IFERROR((L31-F31)/F31,"-")</f>
        <v>-0.13293302540415705</v>
      </c>
      <c r="P31" s="6">
        <f t="shared" si="23"/>
        <v>-0.12866923004782893</v>
      </c>
      <c r="Q31" s="6">
        <f t="shared" si="23"/>
        <v>-0.13081720029784066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5">
    <mergeCell ref="B2:Q2"/>
    <mergeCell ref="B3:Q3"/>
    <mergeCell ref="C17:Q17"/>
    <mergeCell ref="C20:Q20"/>
    <mergeCell ref="C27:Q27"/>
    <mergeCell ref="B5:B7"/>
    <mergeCell ref="C5:H5"/>
    <mergeCell ref="I5:N5"/>
    <mergeCell ref="O5:Q6"/>
    <mergeCell ref="C6:E6"/>
    <mergeCell ref="F6:H6"/>
    <mergeCell ref="I6:K6"/>
    <mergeCell ref="L6:N6"/>
    <mergeCell ref="C8:Q8"/>
    <mergeCell ref="C14:Q14"/>
  </mergeCells>
  <printOptions horizontalCentered="1"/>
  <pageMargins left="0.51181102362204722" right="0.51181102362204722" top="1.5354330708661419" bottom="0.55118110236220474" header="0.19685039370078741" footer="0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sheet_1</vt:lpstr>
      <vt:lpstr>sheet_1!Área_de_Impressão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Nelson Silva</cp:lastModifiedBy>
  <cp:lastPrinted>2024-12-03T16:29:40Z</cp:lastPrinted>
  <dcterms:created xsi:type="dcterms:W3CDTF">2010-03-23T10:34:53Z</dcterms:created>
  <dcterms:modified xsi:type="dcterms:W3CDTF">2026-08-20T15:36:11Z</dcterms:modified>
</cp:coreProperties>
</file>