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ocumentos GEP\Tecnicos\Boletim Estatístico\BE Mensal\Mapas Site MB\PTLEI\"/>
    </mc:Choice>
  </mc:AlternateContent>
  <xr:revisionPtr revIDLastSave="0" documentId="8_{740E6124-3AF1-477A-BA33-E69408FE8837}" xr6:coauthVersionLast="47" xr6:coauthVersionMax="47" xr10:uidLastSave="{00000000-0000-0000-0000-000000000000}"/>
  <bookViews>
    <workbookView xWindow="3420" yWindow="795" windowWidth="19935" windowHeight="11505" xr2:uid="{00000000-000D-0000-FFFF-FFFF00000000}"/>
  </bookViews>
  <sheets>
    <sheet name="Sheet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9" i="1" l="1"/>
  <c r="C9" i="1"/>
  <c r="C15" i="1" s="1"/>
  <c r="D9" i="1"/>
  <c r="D15" i="1" s="1"/>
  <c r="E9" i="1"/>
  <c r="E15" i="1" s="1"/>
  <c r="F9" i="1"/>
  <c r="G9" i="1"/>
  <c r="H9" i="1"/>
  <c r="H15" i="1" s="1"/>
  <c r="I9" i="1"/>
  <c r="I15" i="1" s="1"/>
  <c r="J9" i="1"/>
  <c r="J15" i="1" s="1"/>
  <c r="K9" i="1"/>
  <c r="L9" i="1"/>
  <c r="O9" i="1" s="1"/>
  <c r="M9" i="1"/>
  <c r="P9" i="1" s="1"/>
  <c r="N10" i="1"/>
  <c r="O10" i="1"/>
  <c r="P10" i="1"/>
  <c r="N11" i="1"/>
  <c r="O11" i="1"/>
  <c r="P11" i="1"/>
  <c r="N12" i="1"/>
  <c r="O12" i="1"/>
  <c r="P12" i="1"/>
  <c r="N13" i="1"/>
  <c r="O13" i="1"/>
  <c r="P13" i="1"/>
  <c r="N14" i="1"/>
  <c r="O14" i="1"/>
  <c r="P14" i="1"/>
  <c r="B15" i="1"/>
  <c r="F15" i="1"/>
  <c r="G15" i="1"/>
  <c r="H7" i="1"/>
  <c r="K7" i="1"/>
  <c r="N6" i="1"/>
  <c r="N9" i="1" l="1"/>
  <c r="M15" i="1"/>
  <c r="P15" i="1" s="1"/>
  <c r="L15" i="1"/>
  <c r="O15" i="1" s="1"/>
  <c r="K15" i="1"/>
  <c r="N15" i="1" s="1"/>
</calcChain>
</file>

<file path=xl/sharedStrings.xml><?xml version="1.0" encoding="utf-8"?>
<sst xmlns="http://schemas.openxmlformats.org/spreadsheetml/2006/main" count="31" uniqueCount="19">
  <si>
    <t>Grupos de Mercadorias</t>
  </si>
  <si>
    <t>Carga</t>
  </si>
  <si>
    <t>Descarga</t>
  </si>
  <si>
    <t>Total</t>
  </si>
  <si>
    <t>CARGA GERAL</t>
  </si>
  <si>
    <t>FRACIONADA</t>
  </si>
  <si>
    <t>CONTENTORES</t>
  </si>
  <si>
    <t>GRANEL SÓLIDO</t>
  </si>
  <si>
    <t>GRANEL LÍQUIDO</t>
  </si>
  <si>
    <t xml:space="preserve">Total   </t>
  </si>
  <si>
    <t>Movimento de Mercadorias Segundo o Grupo</t>
  </si>
  <si>
    <t>toneladas</t>
  </si>
  <si>
    <t>RO-RO</t>
  </si>
  <si>
    <t>Variação Acumulada</t>
  </si>
  <si>
    <t>Porto de Leixões</t>
  </si>
  <si>
    <t>2024</t>
  </si>
  <si>
    <t>2025</t>
  </si>
  <si>
    <t>FEVEREIRO</t>
  </si>
  <si>
    <t>JANEIRO/FEVEREIRO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</si>
</sst>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;#\ ###\ ###;0"/>
  </numFmts>
  <fonts count="11" x14ac:knownFonts="1">
    <font>
      <sz val="10"/>
      <color rgb="FF000000"/>
      <name val="Arial"/>
    </font>
    <font>
      <sz val="6"/>
      <color rgb="FF000000"/>
      <name val="Arial"/>
      <family val="2"/>
    </font>
    <font>
      <b/>
      <sz val="8"/>
      <color rgb="FFFFFFFF"/>
      <name val="Tahoma"/>
      <family val="2"/>
    </font>
    <font>
      <b/>
      <sz val="12"/>
      <color rgb="FF000000"/>
      <name val="Arial"/>
      <family val="2"/>
    </font>
    <font>
      <b/>
      <sz val="8"/>
      <color rgb="FF000084"/>
      <name val="Tahoma"/>
      <family val="2"/>
    </font>
    <font>
      <sz val="8"/>
      <color rgb="FF000000"/>
      <name val="Tahoma"/>
      <family val="2"/>
    </font>
    <font>
      <b/>
      <sz val="14"/>
      <color rgb="FF000084"/>
      <name val="Tahoma"/>
      <family val="2"/>
    </font>
    <font>
      <b/>
      <sz val="12"/>
      <color rgb="FF000084"/>
      <name val="Tahoma"/>
      <family val="2"/>
    </font>
    <font>
      <sz val="10"/>
      <color rgb="FF000000"/>
      <name val="Arial"/>
      <family val="2"/>
    </font>
    <font>
      <b/>
      <sz val="8"/>
      <color rgb="FFFFFFFF"/>
      <name val="Tahoma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00084"/>
        <bgColor rgb="FFFFFFFF"/>
      </patternFill>
    </fill>
  </fills>
  <borders count="12">
    <border>
      <left/>
      <right/>
      <top/>
      <bottom/>
      <diagonal/>
    </border>
    <border>
      <left style="thin">
        <color rgb="FFCEFFFF"/>
      </left>
      <right style="thin">
        <color rgb="FFCEFFFF"/>
      </right>
      <top style="thin">
        <color rgb="FFCEFFFF"/>
      </top>
      <bottom/>
      <diagonal/>
    </border>
    <border>
      <left style="thin">
        <color rgb="FFCEFFFF"/>
      </left>
      <right style="thin">
        <color rgb="FFCEFFFF"/>
      </right>
      <top style="thin">
        <color rgb="FFCEFFFF"/>
      </top>
      <bottom style="thin">
        <color rgb="FFCEFFFF"/>
      </bottom>
      <diagonal/>
    </border>
    <border>
      <left style="thin">
        <color rgb="FFCEFFFF"/>
      </left>
      <right style="thin">
        <color rgb="FFCEFFFF"/>
      </right>
      <top/>
      <bottom style="thin">
        <color rgb="FFCEFFFF"/>
      </bottom>
      <diagonal/>
    </border>
    <border>
      <left style="thin">
        <color rgb="FFCACAD9"/>
      </left>
      <right style="thin">
        <color rgb="FFCACAD9"/>
      </right>
      <top style="thin">
        <color rgb="FFCACAD9"/>
      </top>
      <bottom style="thin">
        <color rgb="FFCACAD9"/>
      </bottom>
      <diagonal/>
    </border>
    <border>
      <left style="thin">
        <color rgb="FFCAC9D9"/>
      </left>
      <right style="thin">
        <color rgb="FFCAC9D9"/>
      </right>
      <top style="thin">
        <color rgb="FFCAC9D9"/>
      </top>
      <bottom style="thin">
        <color rgb="FFCAC9D9"/>
      </bottom>
      <diagonal/>
    </border>
    <border>
      <left style="thin">
        <color rgb="FFCEFFFF"/>
      </left>
      <right/>
      <top/>
      <bottom style="thin">
        <color rgb="FFCEFFFF"/>
      </bottom>
      <diagonal/>
    </border>
    <border>
      <left/>
      <right/>
      <top/>
      <bottom style="thin">
        <color rgb="FFCEFFFF"/>
      </bottom>
      <diagonal/>
    </border>
    <border>
      <left/>
      <right style="thin">
        <color rgb="FFCEFFFF"/>
      </right>
      <top/>
      <bottom style="thin">
        <color rgb="FFCEFFFF"/>
      </bottom>
      <diagonal/>
    </border>
    <border>
      <left style="thin">
        <color rgb="FFCEFFFF"/>
      </left>
      <right/>
      <top style="thin">
        <color rgb="FFCEFFFF"/>
      </top>
      <bottom/>
      <diagonal/>
    </border>
    <border>
      <left/>
      <right/>
      <top style="thin">
        <color rgb="FFCEFFFF"/>
      </top>
      <bottom/>
      <diagonal/>
    </border>
    <border>
      <left/>
      <right style="thin">
        <color rgb="FFCEFFFF"/>
      </right>
      <top style="thin">
        <color rgb="FFCEFFFF"/>
      </top>
      <bottom/>
      <diagonal/>
    </border>
  </borders>
  <cellStyleXfs count="2">
    <xf numFmtId="0" fontId="0" fillId="0" borderId="0"/>
    <xf numFmtId="9" fontId="8" fillId="0" borderId="0" applyFont="0" applyFill="0" applyBorder="0" applyAlignment="0" applyProtection="0"/>
  </cellStyleXfs>
  <cellXfs count="29">
    <xf numFmtId="0" fontId="0" fillId="0" borderId="0" xfId="0"/>
    <xf numFmtId="0" fontId="1" fillId="2" borderId="0" xfId="0" applyFont="1" applyFill="1" applyAlignment="1">
      <alignment horizontal="left"/>
    </xf>
    <xf numFmtId="49" fontId="2" fillId="3" borderId="2" xfId="0" applyNumberFormat="1" applyFont="1" applyFill="1" applyBorder="1" applyAlignment="1">
      <alignment horizontal="center" vertical="center"/>
    </xf>
    <xf numFmtId="49" fontId="3" fillId="3" borderId="3" xfId="0" applyNumberFormat="1" applyFont="1" applyFill="1" applyBorder="1" applyAlignment="1">
      <alignment horizontal="left"/>
    </xf>
    <xf numFmtId="49" fontId="4" fillId="2" borderId="4" xfId="0" applyNumberFormat="1" applyFont="1" applyFill="1" applyBorder="1" applyAlignment="1">
      <alignment horizontal="left" vertical="center"/>
    </xf>
    <xf numFmtId="164" fontId="4" fillId="2" borderId="5" xfId="0" applyNumberFormat="1" applyFont="1" applyFill="1" applyBorder="1" applyAlignment="1">
      <alignment horizontal="right" vertical="center"/>
    </xf>
    <xf numFmtId="164" fontId="5" fillId="2" borderId="5" xfId="0" applyNumberFormat="1" applyFont="1" applyFill="1" applyBorder="1" applyAlignment="1">
      <alignment horizontal="right" vertical="center"/>
    </xf>
    <xf numFmtId="49" fontId="2" fillId="3" borderId="4" xfId="0" applyNumberFormat="1" applyFont="1" applyFill="1" applyBorder="1" applyAlignment="1">
      <alignment horizontal="right" vertical="center"/>
    </xf>
    <xf numFmtId="164" fontId="2" fillId="3" borderId="4" xfId="0" applyNumberFormat="1" applyFont="1" applyFill="1" applyBorder="1" applyAlignment="1">
      <alignment horizontal="right" vertical="center"/>
    </xf>
    <xf numFmtId="49" fontId="5" fillId="2" borderId="5" xfId="0" applyNumberFormat="1" applyFont="1" applyFill="1" applyBorder="1" applyAlignment="1">
      <alignment horizontal="left" vertical="center" indent="1"/>
    </xf>
    <xf numFmtId="0" fontId="10" fillId="0" borderId="0" xfId="0" applyFont="1"/>
    <xf numFmtId="9" fontId="5" fillId="2" borderId="5" xfId="1" applyFont="1" applyFill="1" applyBorder="1" applyAlignment="1">
      <alignment horizontal="right" vertical="center"/>
    </xf>
    <xf numFmtId="9" fontId="2" fillId="3" borderId="4" xfId="1" applyFont="1" applyFill="1" applyBorder="1" applyAlignment="1">
      <alignment horizontal="right" vertical="center"/>
    </xf>
    <xf numFmtId="9" fontId="4" fillId="2" borderId="5" xfId="1" applyFont="1" applyFill="1" applyBorder="1" applyAlignment="1">
      <alignment horizontal="right" vertical="center"/>
    </xf>
    <xf numFmtId="49" fontId="6" fillId="2" borderId="0" xfId="0" applyNumberFormat="1" applyFont="1" applyFill="1" applyAlignment="1">
      <alignment horizontal="center" vertical="center"/>
    </xf>
    <xf numFmtId="49" fontId="7" fillId="2" borderId="0" xfId="0" applyNumberFormat="1" applyFont="1" applyFill="1" applyAlignment="1">
      <alignment horizontal="center" vertical="center"/>
    </xf>
    <xf numFmtId="49" fontId="2" fillId="3" borderId="1" xfId="0" applyNumberFormat="1" applyFont="1" applyFill="1" applyBorder="1" applyAlignment="1">
      <alignment horizontal="center"/>
    </xf>
    <xf numFmtId="1" fontId="2" fillId="3" borderId="2" xfId="0" applyNumberFormat="1" applyFont="1" applyFill="1" applyBorder="1" applyAlignment="1">
      <alignment horizontal="center" vertical="center"/>
    </xf>
    <xf numFmtId="49" fontId="2" fillId="3" borderId="2" xfId="0" applyNumberFormat="1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49" fontId="9" fillId="3" borderId="2" xfId="0" applyNumberFormat="1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right" vertical="center"/>
    </xf>
    <xf numFmtId="0" fontId="2" fillId="3" borderId="9" xfId="0" applyFont="1" applyFill="1" applyBorder="1" applyAlignment="1">
      <alignment horizontal="center" wrapText="1"/>
    </xf>
    <xf numFmtId="0" fontId="2" fillId="3" borderId="10" xfId="0" applyFont="1" applyFill="1" applyBorder="1" applyAlignment="1">
      <alignment horizontal="center" wrapText="1"/>
    </xf>
    <xf numFmtId="0" fontId="2" fillId="3" borderId="11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vertical="top" wrapText="1"/>
    </xf>
    <xf numFmtId="0" fontId="2" fillId="3" borderId="7" xfId="0" applyFont="1" applyFill="1" applyBorder="1" applyAlignment="1">
      <alignment horizontal="center" vertical="top" wrapText="1"/>
    </xf>
    <xf numFmtId="0" fontId="2" fillId="3" borderId="8" xfId="0" applyFont="1" applyFill="1" applyBorder="1" applyAlignment="1">
      <alignment horizontal="center" vertical="top" wrapText="1"/>
    </xf>
  </cellXfs>
  <cellStyles count="2">
    <cellStyle name="Normal" xfId="0" builtinId="0"/>
    <cellStyle name="Percentagem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17"/>
  <sheetViews>
    <sheetView showZeros="0" tabSelected="1" workbookViewId="0">
      <selection activeCell="E17" sqref="E17"/>
    </sheetView>
  </sheetViews>
  <sheetFormatPr defaultRowHeight="12.75" x14ac:dyDescent="0.2"/>
  <cols>
    <col min="1" max="1" width="21.28515625" customWidth="1" collapsed="1"/>
    <col min="2" max="2" width="7.85546875" bestFit="1" customWidth="1" collapsed="1"/>
    <col min="3" max="3" width="8.5703125" bestFit="1" customWidth="1" collapsed="1"/>
    <col min="4" max="4" width="8.85546875" bestFit="1" customWidth="1" collapsed="1"/>
    <col min="5" max="5" width="7.85546875" bestFit="1" customWidth="1" collapsed="1"/>
    <col min="6" max="7" width="8.85546875" bestFit="1" customWidth="1" collapsed="1"/>
    <col min="8" max="8" width="7.85546875" bestFit="1" customWidth="1" collapsed="1"/>
    <col min="9" max="9" width="8.5703125" bestFit="1" customWidth="1" collapsed="1"/>
    <col min="10" max="10" width="8.85546875" bestFit="1" customWidth="1" collapsed="1"/>
    <col min="11" max="11" width="7.85546875" bestFit="1" customWidth="1" collapsed="1"/>
    <col min="12" max="13" width="8.85546875" bestFit="1" customWidth="1" collapsed="1"/>
    <col min="14" max="14" width="7.5703125" customWidth="1" collapsed="1"/>
    <col min="15" max="15" width="8.5703125" bestFit="1" customWidth="1" collapsed="1"/>
    <col min="16" max="16" width="8.140625" customWidth="1" collapsed="1"/>
    <col min="17" max="17" width="4.85546875" customWidth="1" collapsed="1"/>
  </cols>
  <sheetData>
    <row r="1" spans="1:16" s="1" customFormat="1" ht="24.6" customHeight="1" x14ac:dyDescent="0.15"/>
    <row r="2" spans="1:16" s="1" customFormat="1" ht="21.4" customHeight="1" x14ac:dyDescent="0.15">
      <c r="A2" s="14" t="s">
        <v>14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</row>
    <row r="3" spans="1:16" s="1" customFormat="1" ht="19.149999999999999" customHeight="1" x14ac:dyDescent="0.15">
      <c r="A3" s="15" t="s">
        <v>10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</row>
    <row r="4" spans="1:16" s="1" customFormat="1" ht="6.95" customHeight="1" x14ac:dyDescent="0.15"/>
    <row r="5" spans="1:16" s="1" customFormat="1" ht="18.600000000000001" customHeight="1" x14ac:dyDescent="0.15">
      <c r="N5" s="22" t="s">
        <v>11</v>
      </c>
      <c r="O5" s="22"/>
      <c r="P5" s="22"/>
    </row>
    <row r="6" spans="1:16" s="1" customFormat="1" ht="18" customHeight="1" x14ac:dyDescent="0.15">
      <c r="A6" s="16" t="s">
        <v>0</v>
      </c>
      <c r="B6" s="17" t="s">
        <v>15</v>
      </c>
      <c r="C6" s="17"/>
      <c r="D6" s="17"/>
      <c r="E6" s="17"/>
      <c r="F6" s="17"/>
      <c r="G6" s="17"/>
      <c r="H6" s="17" t="s">
        <v>16</v>
      </c>
      <c r="I6" s="17"/>
      <c r="J6" s="17"/>
      <c r="K6" s="17"/>
      <c r="L6" s="17"/>
      <c r="M6" s="17"/>
      <c r="N6" s="23" t="str">
        <f>H6&amp;" / "&amp;B6</f>
        <v>2025 / 2024</v>
      </c>
      <c r="O6" s="24"/>
      <c r="P6" s="25"/>
    </row>
    <row r="7" spans="1:16" s="1" customFormat="1" ht="18" customHeight="1" x14ac:dyDescent="0.15">
      <c r="A7" s="16"/>
      <c r="B7" s="18" t="s">
        <v>17</v>
      </c>
      <c r="C7" s="18"/>
      <c r="D7" s="18"/>
      <c r="E7" s="19" t="s">
        <v>18</v>
      </c>
      <c r="F7" s="19"/>
      <c r="G7" s="19"/>
      <c r="H7" s="20" t="str">
        <f>B7</f>
        <v>FEVEREIRO</v>
      </c>
      <c r="I7" s="19"/>
      <c r="J7" s="19"/>
      <c r="K7" s="21" t="str">
        <f>E7</f>
        <v>JANEIRO/FEVEREIRO</v>
      </c>
      <c r="L7" s="19"/>
      <c r="M7" s="19"/>
      <c r="N7" s="26" t="s">
        <v>13</v>
      </c>
      <c r="O7" s="27"/>
      <c r="P7" s="28"/>
    </row>
    <row r="8" spans="1:16" s="1" customFormat="1" ht="18" customHeight="1" x14ac:dyDescent="0.25">
      <c r="A8" s="3"/>
      <c r="B8" s="2" t="s">
        <v>1</v>
      </c>
      <c r="C8" s="2" t="s">
        <v>2</v>
      </c>
      <c r="D8" s="2" t="s">
        <v>3</v>
      </c>
      <c r="E8" s="2" t="s">
        <v>1</v>
      </c>
      <c r="F8" s="2" t="s">
        <v>2</v>
      </c>
      <c r="G8" s="2" t="s">
        <v>3</v>
      </c>
      <c r="H8" s="2" t="s">
        <v>1</v>
      </c>
      <c r="I8" s="2" t="s">
        <v>2</v>
      </c>
      <c r="J8" s="2" t="s">
        <v>3</v>
      </c>
      <c r="K8" s="2" t="s">
        <v>1</v>
      </c>
      <c r="L8" s="2" t="s">
        <v>2</v>
      </c>
      <c r="M8" s="2" t="s">
        <v>3</v>
      </c>
      <c r="N8" s="2" t="s">
        <v>1</v>
      </c>
      <c r="O8" s="2" t="s">
        <v>2</v>
      </c>
      <c r="P8" s="2" t="s">
        <v>3</v>
      </c>
    </row>
    <row r="9" spans="1:16" s="1" customFormat="1" ht="18.2" customHeight="1" x14ac:dyDescent="0.15">
      <c r="A9" s="4" t="s">
        <v>4</v>
      </c>
      <c r="B9" s="5">
        <f>SUM(B10:B12)</f>
        <v>349961.63953353628</v>
      </c>
      <c r="C9" s="5">
        <f t="shared" ref="C9:M9" si="0">SUM(C10:C12)</f>
        <v>341907.58061520284</v>
      </c>
      <c r="D9" s="5">
        <f t="shared" si="0"/>
        <v>691869.22014873917</v>
      </c>
      <c r="E9" s="5">
        <f t="shared" si="0"/>
        <v>690056.60636528907</v>
      </c>
      <c r="F9" s="5">
        <f t="shared" si="0"/>
        <v>668416.98828901572</v>
      </c>
      <c r="G9" s="5">
        <f t="shared" si="0"/>
        <v>1358473.5946543049</v>
      </c>
      <c r="H9" s="5">
        <f t="shared" si="0"/>
        <v>433820.10599999997</v>
      </c>
      <c r="I9" s="5">
        <f t="shared" si="0"/>
        <v>410087.15</v>
      </c>
      <c r="J9" s="5">
        <f t="shared" si="0"/>
        <v>843907.25599999994</v>
      </c>
      <c r="K9" s="5">
        <f t="shared" si="0"/>
        <v>762179.91599999997</v>
      </c>
      <c r="L9" s="5">
        <f t="shared" si="0"/>
        <v>742265.96299999999</v>
      </c>
      <c r="M9" s="5">
        <f t="shared" si="0"/>
        <v>1504445.8790000002</v>
      </c>
      <c r="N9" s="13">
        <f>IFERROR((K9-E9)/E9,"-")</f>
        <v>0.10451796123596797</v>
      </c>
      <c r="O9" s="13">
        <f t="shared" ref="O9:P15" si="1">IFERROR((L9-F9)/F9,"-")</f>
        <v>0.11048338986718398</v>
      </c>
      <c r="P9" s="13">
        <f t="shared" si="1"/>
        <v>0.1074531628145789</v>
      </c>
    </row>
    <row r="10" spans="1:16" s="1" customFormat="1" ht="15" customHeight="1" x14ac:dyDescent="0.15">
      <c r="A10" s="9" t="s">
        <v>5</v>
      </c>
      <c r="B10" s="6">
        <v>46635.659789978024</v>
      </c>
      <c r="C10" s="6">
        <v>58165.932000000001</v>
      </c>
      <c r="D10" s="6">
        <v>104801.59178997803</v>
      </c>
      <c r="E10" s="6">
        <v>73923.761789978031</v>
      </c>
      <c r="F10" s="6">
        <v>92039.932000000001</v>
      </c>
      <c r="G10" s="6">
        <v>165963.69378997802</v>
      </c>
      <c r="H10" s="6">
        <v>51351.593000000001</v>
      </c>
      <c r="I10" s="6">
        <v>46279.661</v>
      </c>
      <c r="J10" s="6">
        <v>97631.254000000001</v>
      </c>
      <c r="K10" s="6">
        <v>96437.967999999993</v>
      </c>
      <c r="L10" s="6">
        <v>87742.622000000003</v>
      </c>
      <c r="M10" s="6">
        <v>184180.59</v>
      </c>
      <c r="N10" s="11">
        <f>IFERROR((K10-E10)/E10,"-")</f>
        <v>0.30455980140710659</v>
      </c>
      <c r="O10" s="11">
        <f t="shared" si="1"/>
        <v>-4.6689625976690179E-2</v>
      </c>
      <c r="P10" s="11">
        <f t="shared" si="1"/>
        <v>0.10976434540601937</v>
      </c>
    </row>
    <row r="11" spans="1:16" s="1" customFormat="1" ht="15" customHeight="1" x14ac:dyDescent="0.15">
      <c r="A11" s="9" t="s">
        <v>6</v>
      </c>
      <c r="B11" s="6">
        <v>273689.07803066768</v>
      </c>
      <c r="C11" s="6">
        <v>237457.54463473405</v>
      </c>
      <c r="D11" s="6">
        <v>511146.62266540172</v>
      </c>
      <c r="E11" s="6">
        <v>563231.4557232603</v>
      </c>
      <c r="F11" s="6">
        <v>489426.23540864454</v>
      </c>
      <c r="G11" s="6">
        <v>1052657.691131905</v>
      </c>
      <c r="H11" s="6">
        <v>327104.85399999999</v>
      </c>
      <c r="I11" s="6">
        <v>294102.23700000002</v>
      </c>
      <c r="J11" s="6">
        <v>621207.09100000001</v>
      </c>
      <c r="K11" s="6">
        <v>570160.03</v>
      </c>
      <c r="L11" s="6">
        <v>536517.29</v>
      </c>
      <c r="M11" s="6">
        <v>1106677.32</v>
      </c>
      <c r="N11" s="11">
        <f t="shared" ref="N11:N15" si="2">IFERROR((K11-E11)/E11,"-")</f>
        <v>1.2301468972187583E-2</v>
      </c>
      <c r="O11" s="11">
        <f t="shared" si="1"/>
        <v>9.6216857995029631E-2</v>
      </c>
      <c r="P11" s="11">
        <f t="shared" si="1"/>
        <v>5.1317374416377202E-2</v>
      </c>
    </row>
    <row r="12" spans="1:16" s="1" customFormat="1" ht="15" customHeight="1" x14ac:dyDescent="0.15">
      <c r="A12" s="9" t="s">
        <v>12</v>
      </c>
      <c r="B12" s="6">
        <v>29636.901712890627</v>
      </c>
      <c r="C12" s="6">
        <v>46284.103980468746</v>
      </c>
      <c r="D12" s="6">
        <v>75921.005693359373</v>
      </c>
      <c r="E12" s="6">
        <v>52901.388852050783</v>
      </c>
      <c r="F12" s="6">
        <v>86950.820880371102</v>
      </c>
      <c r="G12" s="6">
        <v>139852.20973242188</v>
      </c>
      <c r="H12" s="6">
        <v>55363.659</v>
      </c>
      <c r="I12" s="6">
        <v>69705.252000000008</v>
      </c>
      <c r="J12" s="6">
        <v>125068.91100000001</v>
      </c>
      <c r="K12" s="6">
        <v>95581.917999999991</v>
      </c>
      <c r="L12" s="6">
        <v>118006.05099999999</v>
      </c>
      <c r="M12" s="6">
        <v>213587.96899999998</v>
      </c>
      <c r="N12" s="11">
        <f t="shared" si="2"/>
        <v>0.80679411399412904</v>
      </c>
      <c r="O12" s="11">
        <f t="shared" si="1"/>
        <v>0.35715856164665055</v>
      </c>
      <c r="P12" s="11">
        <f t="shared" si="1"/>
        <v>0.52724057352154929</v>
      </c>
    </row>
    <row r="13" spans="1:16" s="1" customFormat="1" ht="18.2" customHeight="1" x14ac:dyDescent="0.15">
      <c r="A13" s="4" t="s">
        <v>7</v>
      </c>
      <c r="B13" s="5">
        <v>21167.668000000001</v>
      </c>
      <c r="C13" s="5">
        <v>229963.69200000001</v>
      </c>
      <c r="D13" s="5">
        <v>251131.36</v>
      </c>
      <c r="E13" s="5">
        <v>28553.054</v>
      </c>
      <c r="F13" s="5">
        <v>382645.147</v>
      </c>
      <c r="G13" s="5">
        <v>411198.201</v>
      </c>
      <c r="H13" s="5">
        <v>10046.512000000001</v>
      </c>
      <c r="I13" s="5">
        <v>141306.85200000001</v>
      </c>
      <c r="J13" s="5">
        <v>151353.364</v>
      </c>
      <c r="K13" s="5">
        <v>22935.38</v>
      </c>
      <c r="L13" s="5">
        <v>324881.55099999998</v>
      </c>
      <c r="M13" s="5">
        <v>347816.93099999998</v>
      </c>
      <c r="N13" s="11">
        <f t="shared" si="2"/>
        <v>-0.1967451187533214</v>
      </c>
      <c r="O13" s="11">
        <f t="shared" si="1"/>
        <v>-0.15095865308334883</v>
      </c>
      <c r="P13" s="11">
        <f t="shared" si="1"/>
        <v>-0.15413800412030504</v>
      </c>
    </row>
    <row r="14" spans="1:16" s="1" customFormat="1" ht="18.2" customHeight="1" x14ac:dyDescent="0.15">
      <c r="A14" s="4" t="s">
        <v>8</v>
      </c>
      <c r="B14" s="5">
        <v>0</v>
      </c>
      <c r="C14" s="5">
        <v>141239.42499999999</v>
      </c>
      <c r="D14" s="5">
        <v>141239.42499999999</v>
      </c>
      <c r="E14" s="5">
        <v>0</v>
      </c>
      <c r="F14" s="5">
        <v>385176.63299999997</v>
      </c>
      <c r="G14" s="5">
        <v>385176.63299999997</v>
      </c>
      <c r="H14" s="5">
        <v>0</v>
      </c>
      <c r="I14" s="5">
        <v>106534.495</v>
      </c>
      <c r="J14" s="5">
        <v>106534.495</v>
      </c>
      <c r="K14" s="5">
        <v>0</v>
      </c>
      <c r="L14" s="5">
        <v>286819.05499999999</v>
      </c>
      <c r="M14" s="5">
        <v>286819.05499999999</v>
      </c>
      <c r="N14" s="11" t="str">
        <f t="shared" si="2"/>
        <v>-</v>
      </c>
      <c r="O14" s="11">
        <f t="shared" si="1"/>
        <v>-0.25535707406217445</v>
      </c>
      <c r="P14" s="11">
        <f t="shared" si="1"/>
        <v>-0.25535707406217445</v>
      </c>
    </row>
    <row r="15" spans="1:16" s="1" customFormat="1" ht="21.95" customHeight="1" x14ac:dyDescent="0.15">
      <c r="A15" s="7" t="s">
        <v>9</v>
      </c>
      <c r="B15" s="8">
        <f>SUM(B9,B13,B14)</f>
        <v>371129.30753353628</v>
      </c>
      <c r="C15" s="8">
        <f t="shared" ref="C15:M15" si="3">SUM(C9,C13,C14)</f>
        <v>713110.69761520275</v>
      </c>
      <c r="D15" s="8">
        <f t="shared" si="3"/>
        <v>1084240.0051487391</v>
      </c>
      <c r="E15" s="8">
        <f t="shared" si="3"/>
        <v>718609.66036528908</v>
      </c>
      <c r="F15" s="8">
        <f t="shared" si="3"/>
        <v>1436238.7682890156</v>
      </c>
      <c r="G15" s="8">
        <f t="shared" si="3"/>
        <v>2154848.4286543047</v>
      </c>
      <c r="H15" s="8">
        <f t="shared" si="3"/>
        <v>443866.61799999996</v>
      </c>
      <c r="I15" s="8">
        <f t="shared" si="3"/>
        <v>657928.49700000009</v>
      </c>
      <c r="J15" s="8">
        <f t="shared" si="3"/>
        <v>1101795.1149999998</v>
      </c>
      <c r="K15" s="8">
        <f t="shared" si="3"/>
        <v>785115.29599999997</v>
      </c>
      <c r="L15" s="8">
        <f t="shared" si="3"/>
        <v>1353966.5689999999</v>
      </c>
      <c r="M15" s="8">
        <f t="shared" si="3"/>
        <v>2139081.8650000002</v>
      </c>
      <c r="N15" s="12">
        <f t="shared" si="2"/>
        <v>9.2547650418315072E-2</v>
      </c>
      <c r="O15" s="12">
        <f t="shared" si="1"/>
        <v>-5.7283093247111137E-2</v>
      </c>
      <c r="P15" s="12">
        <f t="shared" si="1"/>
        <v>-7.316785461402798E-3</v>
      </c>
    </row>
    <row r="16" spans="1:16" s="1" customFormat="1" ht="25.15" customHeight="1" x14ac:dyDescent="0.15"/>
    <row r="17" spans="14:16" x14ac:dyDescent="0.2">
      <c r="N17" s="10"/>
      <c r="O17" s="10"/>
      <c r="P17" s="10"/>
    </row>
  </sheetData>
  <mergeCells count="12">
    <mergeCell ref="A2:O2"/>
    <mergeCell ref="A3:P3"/>
    <mergeCell ref="A6:A7"/>
    <mergeCell ref="B6:G6"/>
    <mergeCell ref="B7:D7"/>
    <mergeCell ref="E7:G7"/>
    <mergeCell ref="H6:M6"/>
    <mergeCell ref="H7:J7"/>
    <mergeCell ref="K7:M7"/>
    <mergeCell ref="N5:P5"/>
    <mergeCell ref="N6:P6"/>
    <mergeCell ref="N7:P7"/>
  </mergeCells>
  <printOptions horizontalCentered="1"/>
  <pageMargins left="0.51181102362204722" right="0.51181102362204722" top="1.7322834645669292" bottom="0.74803149606299213" header="0.31496062992125984" footer="0.31496062992125984"/>
  <pageSetup paperSize="9" scale="94" orientation="landscape" r:id="rId1"/>
  <headerFooter alignWithMargins="0">
    <oddHeader>&amp;L&amp;G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Nelson Silva</cp:lastModifiedBy>
  <cp:lastPrinted>2025-04-23T14:20:09Z</cp:lastPrinted>
  <dcterms:created xsi:type="dcterms:W3CDTF">2010-03-23T10:34:53Z</dcterms:created>
  <dcterms:modified xsi:type="dcterms:W3CDTF">2025-04-23T14:25:55Z</dcterms:modified>
</cp:coreProperties>
</file>