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>
    <mc:Choice Requires="x15">
      <x15ac:absPath xmlns:x15ac="http://schemas.microsoft.com/office/spreadsheetml/2010/11/ac" url="H:\Informacao_Gestao\GEP\SITE\boletim\Boletim MB REV_2\"/>
    </mc:Choice>
  </mc:AlternateContent>
  <xr:revisionPtr revIDLastSave="0" documentId="13_ncr:1_{5364AFFA-5917-4020-B150-FD0160C08796}" xr6:coauthVersionLast="47" xr6:coauthVersionMax="47" xr10:uidLastSave="{00000000-0000-0000-0000-000000000000}"/>
  <bookViews>
    <workbookView xWindow="-120" yWindow="-120" windowWidth="24240" windowHeight="13140" xr2:uid="{00000000-000D-0000-FFFF-FFFF00000000}" activeTab="0"/>
  </bookViews>
  <sheets>
    <sheet name="sheet_1" sheetId="1" r:id="rId1"/>
  </sheets>
  <definedNames>
    <definedName name="_xlnm.Print_Area" localSheetId="0">sheet_1!$A$2:$Q$31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9JJyai+wAzhfxagWFp9eQ6QiMF0TKz6PfWDaZWrpNHk="/>
    </ext>
  </extLst>
</workbook>
</file>

<file path=xl/calcChain.xml><?xml version="1.0" encoding="utf-8"?>
<calcChain xmlns="http://schemas.openxmlformats.org/spreadsheetml/2006/main">
  <c r="Q31" i="1" l="1"/>
  <c r="P31" i="1"/>
  <c r="O31" i="1"/>
  <c r="Q30" i="1"/>
  <c r="P30" i="1"/>
  <c r="O30" i="1"/>
  <c r="Q29" i="1"/>
  <c r="P29" i="1"/>
  <c r="O29" i="1"/>
  <c r="N28" i="1"/>
  <c r="Q28" i="1" s="1"/>
  <c r="M28" i="1"/>
  <c r="P28" i="1" s="1"/>
  <c r="L28" i="1"/>
  <c r="O28" i="1" s="1"/>
  <c r="K28" i="1"/>
  <c r="J28" i="1"/>
  <c r="I28" i="1"/>
  <c r="H28" i="1"/>
  <c r="G28" i="1"/>
  <c r="F28" i="1"/>
  <c r="E28" i="1"/>
  <c r="D28" i="1"/>
  <c r="C28" i="1"/>
  <c r="Q26" i="1"/>
  <c r="P26" i="1"/>
  <c r="O26" i="1"/>
  <c r="Q25" i="1"/>
  <c r="P25" i="1"/>
  <c r="O25" i="1"/>
  <c r="N24" i="1"/>
  <c r="M24" i="1"/>
  <c r="P24" i="1" s="1"/>
  <c r="L24" i="1"/>
  <c r="O24" i="1" s="1"/>
  <c r="K24" i="1"/>
  <c r="J24" i="1"/>
  <c r="I24" i="1"/>
  <c r="H24" i="1"/>
  <c r="Q24" i="1" s="1"/>
  <c r="G24" i="1"/>
  <c r="F24" i="1"/>
  <c r="E24" i="1"/>
  <c r="D24" i="1"/>
  <c r="C24" i="1"/>
  <c r="Q23" i="1"/>
  <c r="P23" i="1"/>
  <c r="O23" i="1"/>
  <c r="N22" i="1"/>
  <c r="Q22" i="1" s="1"/>
  <c r="M22" i="1"/>
  <c r="P22" i="1" s="1"/>
  <c r="L22" i="1"/>
  <c r="O22" i="1" s="1"/>
  <c r="K22" i="1"/>
  <c r="J22" i="1"/>
  <c r="I22" i="1"/>
  <c r="H22" i="1"/>
  <c r="G22" i="1"/>
  <c r="F22" i="1"/>
  <c r="E22" i="1"/>
  <c r="D22" i="1"/>
  <c r="C22" i="1"/>
  <c r="P21" i="1"/>
  <c r="N21" i="1"/>
  <c r="M21" i="1"/>
  <c r="L21" i="1"/>
  <c r="O21" i="1" s="1"/>
  <c r="K21" i="1"/>
  <c r="J21" i="1"/>
  <c r="I21" i="1"/>
  <c r="H21" i="1"/>
  <c r="Q21" i="1" s="1"/>
  <c r="G21" i="1"/>
  <c r="F21" i="1"/>
  <c r="E21" i="1"/>
  <c r="D21" i="1"/>
  <c r="C21" i="1"/>
  <c r="Q19" i="1"/>
  <c r="P19" i="1"/>
  <c r="O19" i="1"/>
  <c r="Q18" i="1"/>
  <c r="P18" i="1"/>
  <c r="O18" i="1"/>
  <c r="Q16" i="1"/>
  <c r="P16" i="1"/>
  <c r="O16" i="1"/>
  <c r="Q15" i="1"/>
  <c r="P15" i="1"/>
  <c r="O15" i="1"/>
  <c r="Q13" i="1"/>
  <c r="P13" i="1"/>
  <c r="O13" i="1"/>
  <c r="Q12" i="1"/>
  <c r="P12" i="1"/>
  <c r="O12" i="1"/>
  <c r="Q11" i="1"/>
  <c r="P11" i="1"/>
  <c r="O11" i="1"/>
  <c r="Q10" i="1"/>
  <c r="P10" i="1"/>
  <c r="O10" i="1"/>
  <c r="O9" i="1"/>
  <c r="N9" i="1"/>
  <c r="M9" i="1"/>
  <c r="L9" i="1"/>
  <c r="K9" i="1"/>
  <c r="J9" i="1"/>
  <c r="I9" i="1"/>
  <c r="H9" i="1"/>
  <c r="Q9" i="1" s="1"/>
  <c r="G9" i="1"/>
  <c r="P9" i="1" s="1"/>
  <c r="F9" i="1"/>
  <c r="E9" i="1"/>
  <c r="D9" i="1"/>
  <c r="C9" i="1"/>
</calcChain>
</file>

<file path=xl/sharedStrings.xml><?xml version="1.0" encoding="utf-8"?>
<sst xmlns="http://schemas.openxmlformats.org/spreadsheetml/2006/main" count="50" uniqueCount="31">
  <si>
    <t>Porto de Leixões</t>
  </si>
  <si>
    <t>Movimento de Contentores</t>
  </si>
  <si>
    <t>Contentores</t>
  </si>
  <si>
    <t>Variação Acumulada</t>
  </si>
  <si>
    <t>Carga</t>
  </si>
  <si>
    <t>Descarga</t>
  </si>
  <si>
    <t>Total</t>
  </si>
  <si>
    <t>MOVIMENTO GERAL</t>
  </si>
  <si>
    <t xml:space="preserve">  Nº CONTENTORES</t>
  </si>
  <si>
    <t>20'</t>
  </si>
  <si>
    <t>&gt;20' e &lt;40'</t>
  </si>
  <si>
    <t>40'</t>
  </si>
  <si>
    <t>&gt;40'</t>
  </si>
  <si>
    <t xml:space="preserve">    Manif. de/para o porto</t>
  </si>
  <si>
    <t>Cheios</t>
  </si>
  <si>
    <t>Vazios</t>
  </si>
  <si>
    <t xml:space="preserve">    Trânsito</t>
  </si>
  <si>
    <t xml:space="preserve">    Totais</t>
  </si>
  <si>
    <t xml:space="preserve">  TEUS</t>
  </si>
  <si>
    <t xml:space="preserve">  TONELADAS</t>
  </si>
  <si>
    <t>Tara</t>
  </si>
  <si>
    <t>Conteúdo</t>
  </si>
  <si>
    <t xml:space="preserve">  MOVIMENTO POR LOCAL (Nº)</t>
  </si>
  <si>
    <t xml:space="preserve">    Terminais de Contentores</t>
  </si>
  <si>
    <t>T. C. Norte</t>
  </si>
  <si>
    <t>T. C. Sul</t>
  </si>
  <si>
    <t xml:space="preserve">    Cais convencionais</t>
  </si>
  <si>
    <t>2024</t>
  </si>
  <si>
    <t>2025</t>
  </si>
  <si>
    <t>JUNHO</t>
  </si>
  <si>
    <t>JANEIRO/JUNHO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</si>
</sst>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"/>
    <numFmt numFmtId="165" formatCode="#\ ###\ ###;#\ ###\ ###;0"/>
  </numFmts>
  <fonts count="11" x14ac:knownFonts="1">
    <font>
      <sz val="10"/>
      <color rgb="FF000000"/>
      <name val="Arial"/>
      <scheme val="minor"/>
    </font>
    <font>
      <sz val="6"/>
      <color rgb="FF000000"/>
      <name val="Arial"/>
    </font>
    <font>
      <b/>
      <sz val="14"/>
      <color rgb="FF000084"/>
      <name val="Tahoma"/>
    </font>
    <font>
      <sz val="10"/>
      <name val="Arial"/>
    </font>
    <font>
      <b/>
      <sz val="12"/>
      <color rgb="FF000084"/>
      <name val="Tahoma"/>
    </font>
    <font>
      <b/>
      <sz val="8"/>
      <color rgb="FFFFFFFF"/>
      <name val="Tahoma"/>
    </font>
    <font>
      <sz val="8"/>
      <color rgb="FF000084"/>
      <name val="Arial"/>
    </font>
    <font>
      <b/>
      <sz val="8"/>
      <color rgb="FF000084"/>
      <name val="Tahoma"/>
    </font>
    <font>
      <sz val="8"/>
      <color rgb="FF000000"/>
      <name val="Tahoma"/>
    </font>
    <font>
      <b/>
      <sz val="9"/>
      <color rgb="FF000084"/>
      <name val="Arial"/>
    </font>
    <font>
      <b/>
      <sz val="8"/>
      <color rgb="FF00206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000084"/>
      </patternFill>
    </fill>
    <fill>
      <patternFill patternType="solid">
        <fgColor rgb="FFF0F0F4"/>
        <bgColor rgb="FFF0F0F4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/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AD9"/>
      </left>
      <right/>
      <top style="thin">
        <color rgb="FFCACAD9"/>
      </top>
      <bottom/>
      <diagonal/>
    </border>
    <border>
      <left/>
      <right/>
      <top style="thin">
        <color rgb="FFCACAD9"/>
      </top>
      <bottom/>
      <diagonal/>
    </border>
    <border>
      <left/>
      <right style="thin">
        <color rgb="FFCACAD9"/>
      </right>
      <top style="thin">
        <color rgb="FFCACAD9"/>
      </top>
      <bottom/>
      <diagonal/>
    </border>
    <border>
      <left/>
      <right/>
      <top/>
      <bottom/>
      <diagonal/>
    </border>
    <border>
      <left style="thin">
        <color rgb="FFCACAD9"/>
      </left>
      <right/>
      <top/>
      <bottom style="thin">
        <color rgb="FFCACAD9"/>
      </bottom>
      <diagonal/>
    </border>
    <border>
      <left/>
      <right/>
      <top/>
      <bottom style="thin">
        <color rgb="FFCACAD9"/>
      </bottom>
      <diagonal/>
    </border>
    <border>
      <left/>
      <right style="thin">
        <color rgb="FFCACAD9"/>
      </right>
      <top/>
      <bottom style="thin">
        <color rgb="FFCACAD9"/>
      </bottom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/>
      <top style="thin">
        <color rgb="FFCAC9D9"/>
      </top>
      <bottom style="thin">
        <color rgb="FFCAC9D9"/>
      </bottom>
      <diagonal/>
    </border>
    <border>
      <left/>
      <right/>
      <top style="thin">
        <color rgb="FFCAC9D9"/>
      </top>
      <bottom style="thin">
        <color rgb="FFCAC9D9"/>
      </bottom>
      <diagonal/>
    </border>
    <border>
      <left/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9D9"/>
      </top>
      <bottom style="thin">
        <color rgb="FFCAC9D9"/>
      </bottom>
      <diagonal/>
    </border>
    <border>
      <left/>
      <right style="thin">
        <color rgb="FFCACAD9"/>
      </right>
      <top style="thin">
        <color rgb="FFCAC9D9"/>
      </top>
      <bottom style="thin">
        <color rgb="FFCAC9D9"/>
      </bottom>
      <diagonal/>
    </border>
    <border>
      <left/>
      <right/>
      <top style="thin">
        <color rgb="FFCACAD9"/>
      </top>
      <bottom style="thin">
        <color rgb="FFCACAD9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left"/>
    </xf>
    <xf numFmtId="49" fontId="5" fillId="3" borderId="17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left" vertical="center"/>
    </xf>
    <xf numFmtId="164" fontId="7" fillId="2" borderId="17" xfId="0" applyNumberFormat="1" applyFont="1" applyFill="1" applyBorder="1" applyAlignment="1">
      <alignment horizontal="right" vertical="center"/>
    </xf>
    <xf numFmtId="9" fontId="7" fillId="2" borderId="17" xfId="0" applyNumberFormat="1" applyFont="1" applyFill="1" applyBorder="1" applyAlignment="1">
      <alignment horizontal="right" vertical="center"/>
    </xf>
    <xf numFmtId="165" fontId="8" fillId="4" borderId="21" xfId="0" applyNumberFormat="1" applyFont="1" applyFill="1" applyBorder="1" applyAlignment="1">
      <alignment horizontal="right" vertical="center"/>
    </xf>
    <xf numFmtId="9" fontId="8" fillId="4" borderId="21" xfId="0" applyNumberFormat="1" applyFont="1" applyFill="1" applyBorder="1" applyAlignment="1">
      <alignment horizontal="right" vertical="center"/>
    </xf>
    <xf numFmtId="49" fontId="8" fillId="2" borderId="21" xfId="0" applyNumberFormat="1" applyFont="1" applyFill="1" applyBorder="1" applyAlignment="1">
      <alignment horizontal="right" vertical="center"/>
    </xf>
    <xf numFmtId="165" fontId="8" fillId="2" borderId="21" xfId="0" applyNumberFormat="1" applyFont="1" applyFill="1" applyBorder="1" applyAlignment="1">
      <alignment horizontal="right" vertical="center"/>
    </xf>
    <xf numFmtId="9" fontId="8" fillId="5" borderId="21" xfId="0" applyNumberFormat="1" applyFont="1" applyFill="1" applyBorder="1" applyAlignment="1">
      <alignment horizontal="right" vertical="center"/>
    </xf>
    <xf numFmtId="49" fontId="7" fillId="2" borderId="22" xfId="0" applyNumberFormat="1" applyFont="1" applyFill="1" applyBorder="1" applyAlignment="1">
      <alignment horizontal="left" vertical="center"/>
    </xf>
    <xf numFmtId="49" fontId="8" fillId="2" borderId="21" xfId="0" applyNumberFormat="1" applyFont="1" applyFill="1" applyBorder="1" applyAlignment="1">
      <alignment horizontal="right" vertical="center" wrapText="1"/>
    </xf>
    <xf numFmtId="1" fontId="8" fillId="4" borderId="21" xfId="0" applyNumberFormat="1" applyFont="1" applyFill="1" applyBorder="1" applyAlignment="1">
      <alignment horizontal="right" vertical="center"/>
    </xf>
    <xf numFmtId="1" fontId="8" fillId="2" borderId="21" xfId="0" applyNumberFormat="1" applyFont="1" applyFill="1" applyBorder="1" applyAlignment="1">
      <alignment horizontal="right" vertical="center"/>
    </xf>
    <xf numFmtId="49" fontId="7" fillId="2" borderId="21" xfId="0" applyNumberFormat="1" applyFont="1" applyFill="1" applyBorder="1" applyAlignment="1">
      <alignment horizontal="left" vertical="center"/>
    </xf>
    <xf numFmtId="165" fontId="7" fillId="2" borderId="21" xfId="0" applyNumberFormat="1" applyFont="1" applyFill="1" applyBorder="1" applyAlignment="1">
      <alignment horizontal="right" vertical="center"/>
    </xf>
    <xf numFmtId="49" fontId="7" fillId="2" borderId="17" xfId="0" applyNumberFormat="1" applyFont="1" applyFill="1" applyBorder="1" applyAlignment="1">
      <alignment horizontal="right" vertical="center"/>
    </xf>
    <xf numFmtId="49" fontId="8" fillId="2" borderId="21" xfId="0" applyNumberFormat="1" applyFont="1" applyFill="1" applyBorder="1" applyAlignment="1">
      <alignment horizontal="right" wrapText="1"/>
    </xf>
    <xf numFmtId="164" fontId="7" fillId="2" borderId="21" xfId="0" applyNumberFormat="1" applyFont="1" applyFill="1" applyBorder="1" applyAlignment="1">
      <alignment horizontal="right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6" fillId="2" borderId="18" xfId="0" applyFont="1" applyFill="1" applyBorder="1" applyAlignment="1">
      <alignment horizontal="left"/>
    </xf>
    <xf numFmtId="0" fontId="3" fillId="0" borderId="19" xfId="0" applyFont="1" applyBorder="1"/>
    <xf numFmtId="0" fontId="3" fillId="0" borderId="20" xfId="0" applyFont="1" applyBorder="1"/>
    <xf numFmtId="0" fontId="9" fillId="2" borderId="23" xfId="0" applyFont="1" applyFill="1" applyBorder="1" applyAlignment="1">
      <alignment horizontal="left"/>
    </xf>
    <xf numFmtId="0" fontId="3" fillId="0" borderId="24" xfId="0" applyFont="1" applyBorder="1"/>
    <xf numFmtId="0" fontId="9" fillId="2" borderId="25" xfId="0" applyFont="1" applyFill="1" applyBorder="1" applyAlignment="1">
      <alignment horizontal="left"/>
    </xf>
    <xf numFmtId="49" fontId="7" fillId="2" borderId="25" xfId="0" applyNumberFormat="1" applyFont="1" applyFill="1" applyBorder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6" xfId="0" applyFont="1" applyBorder="1"/>
    <xf numFmtId="1" fontId="5" fillId="3" borderId="6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5" Target="metadata" Type="http://customschemas.google.com/relationships/workbookmetadata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_rels/vmlDrawing1.v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true" topLeftCell="B1" workbookViewId="0">
      <selection activeCell="T14" sqref="T14"/>
    </sheetView>
  </sheetViews>
  <sheetFormatPr defaultColWidth="12.5703125" defaultRowHeight="15" customHeight="1" x14ac:dyDescent="0.2"/>
  <cols>
    <col min="1" max="1" customWidth="true" hidden="true" width="1.0" collapsed="true"/>
    <col min="2" max="2" customWidth="true" width="25.140625" collapsed="true"/>
    <col min="3" max="5" customWidth="true" width="8.85546875" collapsed="true"/>
    <col min="6" max="8" customWidth="true" width="10.28515625" collapsed="true"/>
    <col min="9" max="11" customWidth="true" width="8.85546875" collapsed="true"/>
    <col min="12" max="14" customWidth="true" width="10.28515625" collapsed="true"/>
    <col min="15" max="15" customWidth="true" width="5.7109375" collapsed="true"/>
    <col min="16" max="16" customWidth="true" width="8.5703125" collapsed="true"/>
    <col min="17" max="17" customWidth="true" width="5.140625" collapsed="true"/>
    <col min="18" max="26" customWidth="true" width="8.5703125" collapsed="true"/>
  </cols>
  <sheetData>
    <row r="1" spans="1:26" ht="20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 x14ac:dyDescent="0.2">
      <c r="A2" s="1"/>
      <c r="B2" s="41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1"/>
      <c r="B3" s="44" t="s">
        <v>1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3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1"/>
      <c r="B5" s="31" t="s">
        <v>2</v>
      </c>
      <c r="C5" s="34" t="s">
        <v>27</v>
      </c>
      <c r="D5" s="22"/>
      <c r="E5" s="22"/>
      <c r="F5" s="22"/>
      <c r="G5" s="22"/>
      <c r="H5" s="23"/>
      <c r="I5" s="34" t="s">
        <v>28</v>
      </c>
      <c r="J5" s="22"/>
      <c r="K5" s="22"/>
      <c r="L5" s="22"/>
      <c r="M5" s="22"/>
      <c r="N5" s="23"/>
      <c r="O5" s="35" t="s">
        <v>3</v>
      </c>
      <c r="P5" s="36"/>
      <c r="Q5" s="37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">
      <c r="A6" s="1"/>
      <c r="B6" s="32"/>
      <c r="C6" s="21" t="s">
        <v>29</v>
      </c>
      <c r="D6" s="22"/>
      <c r="E6" s="23"/>
      <c r="F6" s="21" t="s">
        <v>30</v>
      </c>
      <c r="G6" s="22"/>
      <c r="H6" s="23"/>
      <c r="I6" s="21" t="s">
        <v>29</v>
      </c>
      <c r="J6" s="22"/>
      <c r="K6" s="23"/>
      <c r="L6" s="21" t="s">
        <v>30</v>
      </c>
      <c r="M6" s="22"/>
      <c r="N6" s="23"/>
      <c r="O6" s="38"/>
      <c r="P6" s="39"/>
      <c r="Q6" s="40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1"/>
      <c r="B7" s="33"/>
      <c r="C7" s="2" t="s">
        <v>4</v>
      </c>
      <c r="D7" s="2" t="s">
        <v>5</v>
      </c>
      <c r="E7" s="2" t="s">
        <v>6</v>
      </c>
      <c r="F7" s="2" t="s">
        <v>4</v>
      </c>
      <c r="G7" s="2" t="s">
        <v>5</v>
      </c>
      <c r="H7" s="2" t="s">
        <v>6</v>
      </c>
      <c r="I7" s="2" t="s">
        <v>4</v>
      </c>
      <c r="J7" s="2" t="s">
        <v>5</v>
      </c>
      <c r="K7" s="2" t="s">
        <v>6</v>
      </c>
      <c r="L7" s="3" t="s">
        <v>4</v>
      </c>
      <c r="M7" s="2" t="s">
        <v>5</v>
      </c>
      <c r="N7" s="2" t="s">
        <v>6</v>
      </c>
      <c r="O7" s="2" t="s">
        <v>4</v>
      </c>
      <c r="P7" s="2" t="s">
        <v>5</v>
      </c>
      <c r="Q7" s="2" t="s">
        <v>6</v>
      </c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">
      <c r="A8" s="1"/>
      <c r="B8" s="45" t="s">
        <v>7</v>
      </c>
      <c r="C8" s="24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6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2">
      <c r="A9" s="1"/>
      <c r="B9" s="4" t="s">
        <v>8</v>
      </c>
      <c r="C9" s="5" t="n">
        <f t="shared" ref="C9:N9" si="0">SUM(C10:C13)</f>
        <v>17781.0</v>
      </c>
      <c r="D9" s="5" t="n">
        <f t="shared" si="0"/>
        <v>19082.0</v>
      </c>
      <c r="E9" s="5" t="n">
        <f t="shared" si="0"/>
        <v>36863.0</v>
      </c>
      <c r="F9" s="5" t="n">
        <f t="shared" si="0"/>
        <v>101610.0</v>
      </c>
      <c r="G9" s="5" t="n">
        <f t="shared" si="0"/>
        <v>106390.0</v>
      </c>
      <c r="H9" s="5" t="n">
        <f t="shared" si="0"/>
        <v>208000.0</v>
      </c>
      <c r="I9" s="5" t="n">
        <f t="shared" si="0"/>
        <v>18259.0</v>
      </c>
      <c r="J9" s="5" t="n">
        <f t="shared" si="0"/>
        <v>19095.0</v>
      </c>
      <c r="K9" s="5" t="n">
        <f t="shared" si="0"/>
        <v>37354.0</v>
      </c>
      <c r="L9" s="5" t="n">
        <f t="shared" si="0"/>
        <v>101676.0</v>
      </c>
      <c r="M9" s="5" t="n">
        <f t="shared" si="0"/>
        <v>109646.0</v>
      </c>
      <c r="N9" s="5" t="n">
        <f t="shared" si="0"/>
        <v>211322.0</v>
      </c>
      <c r="O9" s="6" t="n">
        <f t="shared" ref="O9:Q9" si="1">IFERROR((L9-F9)/F9,"-")</f>
        <v>6.495423678771774E-4</v>
      </c>
      <c r="P9" s="6" t="n">
        <f t="shared" si="1"/>
        <v>0.03060438011091268</v>
      </c>
      <c r="Q9" s="6" t="n">
        <f t="shared" si="1"/>
        <v>0.015971153846153847</v>
      </c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">
      <c r="A10" s="1"/>
      <c r="B10" s="7" t="s">
        <v>9</v>
      </c>
      <c r="C10" s="7" t="n">
        <v>5964.0</v>
      </c>
      <c r="D10" s="7" t="n">
        <v>6714.0</v>
      </c>
      <c r="E10" s="7" t="n">
        <v>12678.0</v>
      </c>
      <c r="F10" s="7" t="n">
        <v>34764.0</v>
      </c>
      <c r="G10" s="7" t="n">
        <v>36329.0</v>
      </c>
      <c r="H10" s="7" t="n">
        <v>71093.0</v>
      </c>
      <c r="I10" s="7" t="n">
        <v>6085.0</v>
      </c>
      <c r="J10" s="7" t="n">
        <v>5904.0</v>
      </c>
      <c r="K10" s="7" t="n">
        <v>11989.0</v>
      </c>
      <c r="L10" s="7" t="n">
        <v>34260.0</v>
      </c>
      <c r="M10" s="7" t="n">
        <v>36038.0</v>
      </c>
      <c r="N10" s="7" t="n">
        <v>70298.0</v>
      </c>
      <c r="O10" s="8" t="n">
        <f t="shared" ref="O10:Q10" si="2">IFERROR((L10-F10)/F10,"-")</f>
        <v>-0.014497756299620296</v>
      </c>
      <c r="P10" s="8" t="n">
        <f t="shared" si="2"/>
        <v>-0.008010129648490186</v>
      </c>
      <c r="Q10" s="8" t="n">
        <f t="shared" si="2"/>
        <v>-0.011182535552023407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">
      <c r="A11" s="1"/>
      <c r="B11" s="9" t="s">
        <v>10</v>
      </c>
      <c r="C11" s="10" t="n">
        <v>389.0</v>
      </c>
      <c r="D11" s="10" t="n">
        <v>537.0</v>
      </c>
      <c r="E11" s="10" t="n">
        <v>926.0</v>
      </c>
      <c r="F11" s="10" t="n">
        <v>2128.0</v>
      </c>
      <c r="G11" s="10" t="n">
        <v>2787.0</v>
      </c>
      <c r="H11" s="10" t="n">
        <v>4915.0</v>
      </c>
      <c r="I11" s="10" t="n">
        <v>361.0</v>
      </c>
      <c r="J11" s="10" t="n">
        <v>382.0</v>
      </c>
      <c r="K11" s="10" t="n">
        <v>743.0</v>
      </c>
      <c r="L11" s="10" t="n">
        <v>2193.0</v>
      </c>
      <c r="M11" s="10" t="n">
        <v>2244.0</v>
      </c>
      <c r="N11" s="10" t="n">
        <v>4437.0</v>
      </c>
      <c r="O11" s="11" t="n">
        <f t="shared" ref="O11:Q11" si="3">IFERROR((L11-F11)/F11,"-")</f>
        <v>0.030545112781954886</v>
      </c>
      <c r="P11" s="11" t="n">
        <f t="shared" si="3"/>
        <v>-0.19483315392895587</v>
      </c>
      <c r="Q11" s="11" t="n">
        <f t="shared" si="3"/>
        <v>-0.09725330620549338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">
      <c r="A12" s="1"/>
      <c r="B12" s="7" t="s">
        <v>11</v>
      </c>
      <c r="C12" s="7" t="n">
        <v>9646.0</v>
      </c>
      <c r="D12" s="7" t="n">
        <v>10123.0</v>
      </c>
      <c r="E12" s="7" t="n">
        <v>19769.0</v>
      </c>
      <c r="F12" s="7" t="n">
        <v>54573.0</v>
      </c>
      <c r="G12" s="7" t="n">
        <v>57639.0</v>
      </c>
      <c r="H12" s="7" t="n">
        <v>112212.0</v>
      </c>
      <c r="I12" s="7" t="n">
        <v>10197.0</v>
      </c>
      <c r="J12" s="7" t="n">
        <v>10790.0</v>
      </c>
      <c r="K12" s="7" t="n">
        <v>20987.0</v>
      </c>
      <c r="L12" s="7" t="n">
        <v>54223.0</v>
      </c>
      <c r="M12" s="7" t="n">
        <v>60863.0</v>
      </c>
      <c r="N12" s="7" t="n">
        <v>115086.0</v>
      </c>
      <c r="O12" s="8" t="n">
        <f t="shared" ref="O12:Q12" si="4">IFERROR((L12-F12)/F12,"-")</f>
        <v>-0.006413427885584446</v>
      </c>
      <c r="P12" s="8" t="n">
        <f t="shared" si="4"/>
        <v>0.055934350006072275</v>
      </c>
      <c r="Q12" s="8" t="n">
        <f t="shared" si="4"/>
        <v>0.02561223398566998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">
      <c r="A13" s="1"/>
      <c r="B13" s="9" t="s">
        <v>12</v>
      </c>
      <c r="C13" s="10" t="n">
        <v>1782.0</v>
      </c>
      <c r="D13" s="10" t="n">
        <v>1708.0</v>
      </c>
      <c r="E13" s="10" t="n">
        <v>3490.0</v>
      </c>
      <c r="F13" s="10" t="n">
        <v>10145.0</v>
      </c>
      <c r="G13" s="10" t="n">
        <v>9635.0</v>
      </c>
      <c r="H13" s="10" t="n">
        <v>19780.0</v>
      </c>
      <c r="I13" s="10" t="n">
        <v>1616.0</v>
      </c>
      <c r="J13" s="10" t="n">
        <v>2019.0</v>
      </c>
      <c r="K13" s="10" t="n">
        <v>3635.0</v>
      </c>
      <c r="L13" s="10" t="n">
        <v>11000.0</v>
      </c>
      <c r="M13" s="10" t="n">
        <v>10501.0</v>
      </c>
      <c r="N13" s="10" t="n">
        <v>21501.0</v>
      </c>
      <c r="O13" s="11" t="n">
        <f t="shared" ref="O13:Q13" si="5">IFERROR((L13-F13)/F13,"-")</f>
        <v>0.0842779694430754</v>
      </c>
      <c r="P13" s="11" t="n">
        <f t="shared" si="5"/>
        <v>0.08988064348728593</v>
      </c>
      <c r="Q13" s="11" t="n">
        <f t="shared" si="5"/>
        <v>0.08700707785642063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">
      <c r="A14" s="1"/>
      <c r="B14" s="12" t="s">
        <v>13</v>
      </c>
      <c r="C14" s="27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8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">
      <c r="A15" s="1"/>
      <c r="B15" s="13" t="s">
        <v>14</v>
      </c>
      <c r="C15" s="7" t="n">
        <v>13103.0</v>
      </c>
      <c r="D15" s="7" t="n">
        <v>11420.0</v>
      </c>
      <c r="E15" s="7" t="n">
        <v>24523.0</v>
      </c>
      <c r="F15" s="7" t="n">
        <v>77575.0</v>
      </c>
      <c r="G15" s="7" t="n">
        <v>65193.0</v>
      </c>
      <c r="H15" s="7" t="n">
        <v>142768.0</v>
      </c>
      <c r="I15" s="7" t="n">
        <v>12515.0</v>
      </c>
      <c r="J15" s="7" t="n">
        <v>12719.0</v>
      </c>
      <c r="K15" s="7" t="n">
        <v>25234.0</v>
      </c>
      <c r="L15" s="7" t="n">
        <v>74459.0</v>
      </c>
      <c r="M15" s="7" t="n">
        <v>71734.0</v>
      </c>
      <c r="N15" s="7" t="n">
        <v>146193.0</v>
      </c>
      <c r="O15" s="8" t="n">
        <f t="shared" ref="O15:Q15" si="6">IFERROR((L15-F15)/F15,"-")</f>
        <v>-0.04016757976152111</v>
      </c>
      <c r="P15" s="8" t="n">
        <f t="shared" si="6"/>
        <v>0.10033285782215882</v>
      </c>
      <c r="Q15" s="8" t="n">
        <f t="shared" si="6"/>
        <v>0.023989969741118458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">
      <c r="A16" s="1"/>
      <c r="B16" s="13" t="s">
        <v>15</v>
      </c>
      <c r="C16" s="10" t="n">
        <v>3286.0</v>
      </c>
      <c r="D16" s="10" t="n">
        <v>6312.0</v>
      </c>
      <c r="E16" s="10" t="n">
        <v>9598.0</v>
      </c>
      <c r="F16" s="10" t="n">
        <v>15071.0</v>
      </c>
      <c r="G16" s="10" t="n">
        <v>32648.0</v>
      </c>
      <c r="H16" s="10" t="n">
        <v>47719.0</v>
      </c>
      <c r="I16" s="10" t="n">
        <v>3810.0</v>
      </c>
      <c r="J16" s="10" t="n">
        <v>4722.0</v>
      </c>
      <c r="K16" s="10" t="n">
        <v>8532.0</v>
      </c>
      <c r="L16" s="10" t="n">
        <v>16485.0</v>
      </c>
      <c r="M16" s="10" t="n">
        <v>27889.0</v>
      </c>
      <c r="N16" s="10" t="n">
        <v>44374.0</v>
      </c>
      <c r="O16" s="11" t="n">
        <f t="shared" ref="O16:Q16" si="7">IFERROR((L16-F16)/F16,"-")</f>
        <v>0.09382257315373897</v>
      </c>
      <c r="P16" s="11" t="n">
        <f t="shared" si="7"/>
        <v>-0.14576696888017643</v>
      </c>
      <c r="Q16" s="11" t="n">
        <f t="shared" si="7"/>
        <v>-0.07009786458224188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">
      <c r="A17" s="1"/>
      <c r="B17" s="12" t="s">
        <v>16</v>
      </c>
      <c r="C17" s="29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3"/>
      <c r="R17" s="1"/>
      <c r="S17" s="1"/>
      <c r="T17" s="1"/>
      <c r="U17" s="1"/>
      <c r="V17" s="1"/>
      <c r="W17" s="1"/>
      <c r="X17" s="1"/>
      <c r="Y17" s="1"/>
      <c r="Z17" s="1"/>
    </row>
    <row r="18" spans="1:26" ht="10.5" customHeight="1" x14ac:dyDescent="0.2">
      <c r="A18" s="1"/>
      <c r="B18" s="13" t="s">
        <v>14</v>
      </c>
      <c r="C18" s="7" t="n">
        <v>1291.0</v>
      </c>
      <c r="D18" s="7" t="n">
        <v>1257.0</v>
      </c>
      <c r="E18" s="7" t="n">
        <v>2548.0</v>
      </c>
      <c r="F18" s="7" t="n">
        <v>8142.0</v>
      </c>
      <c r="G18" s="7" t="n">
        <v>7917.0</v>
      </c>
      <c r="H18" s="7" t="n">
        <v>16059.0</v>
      </c>
      <c r="I18" s="7" t="n">
        <v>1456.0</v>
      </c>
      <c r="J18" s="7" t="n">
        <v>1427.0</v>
      </c>
      <c r="K18" s="7" t="n">
        <v>2883.0</v>
      </c>
      <c r="L18" s="7" t="n">
        <v>9310.0</v>
      </c>
      <c r="M18" s="7" t="n">
        <v>9129.0</v>
      </c>
      <c r="N18" s="7" t="n">
        <v>18439.0</v>
      </c>
      <c r="O18" s="8" t="n">
        <f t="shared" ref="O18:Q18" si="8">IFERROR((L18-F18)/F18,"-")</f>
        <v>0.14345369688037338</v>
      </c>
      <c r="P18" s="8" t="n">
        <f t="shared" si="8"/>
        <v>0.1530882910193255</v>
      </c>
      <c r="Q18" s="8" t="n">
        <f t="shared" si="8"/>
        <v>0.14820349959524254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0.5" customHeight="1" x14ac:dyDescent="0.2">
      <c r="A19" s="1"/>
      <c r="B19" s="13" t="s">
        <v>15</v>
      </c>
      <c r="C19" s="10" t="n">
        <v>101.0</v>
      </c>
      <c r="D19" s="10" t="n">
        <v>93.0</v>
      </c>
      <c r="E19" s="10" t="n">
        <v>194.0</v>
      </c>
      <c r="F19" s="10" t="n">
        <v>822.0</v>
      </c>
      <c r="G19" s="10" t="n">
        <v>632.0</v>
      </c>
      <c r="H19" s="10" t="n">
        <v>1454.0</v>
      </c>
      <c r="I19" s="10" t="n">
        <v>478.0</v>
      </c>
      <c r="J19" s="10" t="n">
        <v>227.0</v>
      </c>
      <c r="K19" s="10" t="n">
        <v>705.0</v>
      </c>
      <c r="L19" s="10" t="n">
        <v>1431.0</v>
      </c>
      <c r="M19" s="10" t="n">
        <v>895.0</v>
      </c>
      <c r="N19" s="10" t="n">
        <v>2326.0</v>
      </c>
      <c r="O19" s="11" t="n">
        <f t="shared" ref="O19:Q19" si="9">IFERROR((L19-F19)/F19,"-")</f>
        <v>0.7408759124087592</v>
      </c>
      <c r="P19" s="11" t="n">
        <f t="shared" si="9"/>
        <v>0.4161392405063291</v>
      </c>
      <c r="Q19" s="11" t="n">
        <f t="shared" si="9"/>
        <v>0.5997248968363136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2">
      <c r="A20" s="1"/>
      <c r="B20" s="12" t="s">
        <v>17</v>
      </c>
      <c r="C20" s="29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3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">
      <c r="A21" s="1"/>
      <c r="B21" s="13" t="s">
        <v>14</v>
      </c>
      <c r="C21" s="14" t="n">
        <f t="shared" ref="C21:N21" si="10">SUM(C15+C18)</f>
        <v>14394.0</v>
      </c>
      <c r="D21" s="14" t="n">
        <f t="shared" si="10"/>
        <v>12677.0</v>
      </c>
      <c r="E21" s="14" t="n">
        <f t="shared" si="10"/>
        <v>27071.0</v>
      </c>
      <c r="F21" s="14" t="n">
        <f t="shared" si="10"/>
        <v>85717.0</v>
      </c>
      <c r="G21" s="14" t="n">
        <f t="shared" si="10"/>
        <v>73110.0</v>
      </c>
      <c r="H21" s="14" t="n">
        <f t="shared" si="10"/>
        <v>158827.0</v>
      </c>
      <c r="I21" s="14" t="n">
        <f t="shared" si="10"/>
        <v>13971.0</v>
      </c>
      <c r="J21" s="14" t="n">
        <f t="shared" si="10"/>
        <v>14146.0</v>
      </c>
      <c r="K21" s="14" t="n">
        <f t="shared" si="10"/>
        <v>28117.0</v>
      </c>
      <c r="L21" s="14" t="n">
        <f t="shared" si="10"/>
        <v>83769.0</v>
      </c>
      <c r="M21" s="14" t="n">
        <f t="shared" si="10"/>
        <v>80863.0</v>
      </c>
      <c r="N21" s="14" t="n">
        <f t="shared" si="10"/>
        <v>164632.0</v>
      </c>
      <c r="O21" s="8" t="n">
        <f t="shared" ref="O21:Q21" si="11">IFERROR((L21-F21)/F21,"-")</f>
        <v>-0.022725947011677964</v>
      </c>
      <c r="P21" s="8" t="n">
        <f t="shared" si="11"/>
        <v>0.10604568458487211</v>
      </c>
      <c r="Q21" s="8" t="n">
        <f t="shared" si="11"/>
        <v>0.03654920133226718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">
      <c r="A22" s="1"/>
      <c r="B22" s="13" t="s">
        <v>15</v>
      </c>
      <c r="C22" s="15" t="n">
        <f t="shared" ref="C22:N22" si="12">SUM(C16+C19)</f>
        <v>3387.0</v>
      </c>
      <c r="D22" s="15" t="n">
        <f t="shared" si="12"/>
        <v>6405.0</v>
      </c>
      <c r="E22" s="15" t="n">
        <f t="shared" si="12"/>
        <v>9792.0</v>
      </c>
      <c r="F22" s="15" t="n">
        <f t="shared" si="12"/>
        <v>15893.0</v>
      </c>
      <c r="G22" s="15" t="n">
        <f t="shared" si="12"/>
        <v>33280.0</v>
      </c>
      <c r="H22" s="15" t="n">
        <f t="shared" si="12"/>
        <v>49173.0</v>
      </c>
      <c r="I22" s="15" t="n">
        <f t="shared" si="12"/>
        <v>4288.0</v>
      </c>
      <c r="J22" s="15" t="n">
        <f t="shared" si="12"/>
        <v>4949.0</v>
      </c>
      <c r="K22" s="15" t="n">
        <f t="shared" si="12"/>
        <v>9237.0</v>
      </c>
      <c r="L22" s="15" t="n">
        <f t="shared" si="12"/>
        <v>17916.0</v>
      </c>
      <c r="M22" s="15" t="n">
        <f t="shared" si="12"/>
        <v>28784.0</v>
      </c>
      <c r="N22" s="15" t="n">
        <f t="shared" si="12"/>
        <v>46700.0</v>
      </c>
      <c r="O22" s="11" t="n">
        <f t="shared" ref="O22:Q22" si="13">IFERROR((L22-F22)/F22,"-")</f>
        <v>0.12728874347196878</v>
      </c>
      <c r="P22" s="11" t="n">
        <f t="shared" si="13"/>
        <v>-0.13509615384615384</v>
      </c>
      <c r="Q22" s="11" t="n">
        <f t="shared" si="13"/>
        <v>-0.05029182681552885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2">
      <c r="A23" s="1"/>
      <c r="B23" s="16" t="s">
        <v>18</v>
      </c>
      <c r="C23" s="17" t="n">
        <v>29794.8999979496</v>
      </c>
      <c r="D23" s="17" t="n">
        <v>31548.64999771118</v>
      </c>
      <c r="E23" s="17" t="n">
        <v>61343.54999566078</v>
      </c>
      <c r="F23" s="17" t="n">
        <v>169609.1499991417</v>
      </c>
      <c r="G23" s="17" t="n">
        <v>177160.34999632835</v>
      </c>
      <c r="H23" s="17" t="n">
        <v>346769.49999547005</v>
      </c>
      <c r="I23" s="17" t="n">
        <v>30428.999998807907</v>
      </c>
      <c r="J23" s="17" t="n">
        <v>32426.949999809265</v>
      </c>
      <c r="K23" s="17" t="n">
        <v>62855.94999861717</v>
      </c>
      <c r="L23" s="17" t="n">
        <v>169359.64999747276</v>
      </c>
      <c r="M23" s="17" t="n">
        <v>183654.55000066757</v>
      </c>
      <c r="N23" s="17" t="n">
        <v>353014.19999814034</v>
      </c>
      <c r="O23" s="6" t="n">
        <f t="shared" ref="O23:Q23" si="14">IFERROR((L23-F23)/F23,"-")</f>
        <v>-0.0014710291376980112</v>
      </c>
      <c r="P23" s="6" t="n">
        <f t="shared" si="14"/>
        <v>0.03665718657969354</v>
      </c>
      <c r="Q23" s="6" t="n">
        <f t="shared" si="14"/>
        <v>0.01800821584006628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">
      <c r="A24" s="1"/>
      <c r="B24" s="18" t="s">
        <v>19</v>
      </c>
      <c r="C24" s="5" t="n">
        <f t="shared" ref="C24:N24" si="15">SUM(C25:C26)</f>
        <v>334268.3669888639</v>
      </c>
      <c r="D24" s="5" t="n">
        <f t="shared" si="15"/>
        <v>322854.08586804895</v>
      </c>
      <c r="E24" s="5" t="n">
        <f t="shared" si="15"/>
        <v>657122.4528569127</v>
      </c>
      <c r="F24" s="5" t="n">
        <f t="shared" si="15"/>
        <v>1963642.1467818925</v>
      </c>
      <c r="G24" s="5" t="n">
        <f t="shared" si="15"/>
        <v>1843649.8505033366</v>
      </c>
      <c r="H24" s="5" t="n">
        <f t="shared" si="15"/>
        <v>3807291.997285231</v>
      </c>
      <c r="I24" s="5" t="n">
        <f t="shared" si="15"/>
        <v>322782.104</v>
      </c>
      <c r="J24" s="5" t="n">
        <f t="shared" si="15"/>
        <v>350885.551</v>
      </c>
      <c r="K24" s="5" t="n">
        <f t="shared" si="15"/>
        <v>673667.6550000003</v>
      </c>
      <c r="L24" s="5" t="n">
        <f t="shared" si="15"/>
        <v>1928505.208</v>
      </c>
      <c r="M24" s="5" t="n">
        <f t="shared" si="15"/>
        <v>2010742.667</v>
      </c>
      <c r="N24" s="5" t="n">
        <f t="shared" si="15"/>
        <v>3939247.875</v>
      </c>
      <c r="O24" s="6" t="n">
        <f t="shared" ref="O24:Q24" si="16">IFERROR((L24-F24)/F24,"-")</f>
        <v>-0.017893758717430493</v>
      </c>
      <c r="P24" s="6" t="n">
        <f t="shared" si="16"/>
        <v>0.09063153529453821</v>
      </c>
      <c r="Q24" s="6" t="n">
        <f t="shared" si="16"/>
        <v>0.034658722737541385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">
      <c r="A25" s="1"/>
      <c r="B25" s="19" t="s">
        <v>20</v>
      </c>
      <c r="C25" s="10" t="n">
        <v>62328.185</v>
      </c>
      <c r="D25" s="10" t="n">
        <v>66242.31</v>
      </c>
      <c r="E25" s="10" t="n">
        <v>128570.495</v>
      </c>
      <c r="F25" s="10" t="n">
        <v>354981.65799999994</v>
      </c>
      <c r="G25" s="10" t="n">
        <v>369795.56500000006</v>
      </c>
      <c r="H25" s="10" t="n">
        <v>724777.223</v>
      </c>
      <c r="I25" s="10" t="n">
        <v>63715.555</v>
      </c>
      <c r="J25" s="10" t="n">
        <v>67657.73999999999</v>
      </c>
      <c r="K25" s="10" t="n">
        <v>131373.29500000004</v>
      </c>
      <c r="L25" s="10" t="n">
        <v>356579.6319999999</v>
      </c>
      <c r="M25" s="10" t="n">
        <v>384251.177</v>
      </c>
      <c r="N25" s="10" t="n">
        <v>740830.809</v>
      </c>
      <c r="O25" s="11" t="n">
        <f t="shared" ref="O25:Q25" si="17">IFERROR((L25-F25)/F25,"-")</f>
        <v>0.004501567796497214</v>
      </c>
      <c r="P25" s="11" t="n">
        <f t="shared" si="17"/>
        <v>0.03909082035637708</v>
      </c>
      <c r="Q25" s="11" t="n">
        <f t="shared" si="17"/>
        <v>0.022149683365532597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">
      <c r="A26" s="1"/>
      <c r="B26" s="19" t="s">
        <v>21</v>
      </c>
      <c r="C26" s="10" t="n">
        <v>271940.1819888639</v>
      </c>
      <c r="D26" s="10" t="n">
        <v>256611.77586804895</v>
      </c>
      <c r="E26" s="10" t="n">
        <v>528551.9578569127</v>
      </c>
      <c r="F26" s="10" t="n">
        <v>1608660.4887818927</v>
      </c>
      <c r="G26" s="10" t="n">
        <v>1473854.2855033367</v>
      </c>
      <c r="H26" s="10" t="n">
        <v>3082514.774285231</v>
      </c>
      <c r="I26" s="10" t="n">
        <v>259066.549</v>
      </c>
      <c r="J26" s="10" t="n">
        <v>283227.811</v>
      </c>
      <c r="K26" s="10" t="n">
        <v>542294.3600000002</v>
      </c>
      <c r="L26" s="10" t="n">
        <v>1571925.5760000001</v>
      </c>
      <c r="M26" s="10" t="n">
        <v>1626491.49</v>
      </c>
      <c r="N26" s="10" t="n">
        <v>3198417.066</v>
      </c>
      <c r="O26" s="11" t="n">
        <f t="shared" ref="O26:Q26" si="18">IFERROR((L26-F26)/F26,"-")</f>
        <v>-0.022835715204088173</v>
      </c>
      <c r="P26" s="11" t="n">
        <f t="shared" si="18"/>
        <v>0.10356329387374688</v>
      </c>
      <c r="Q26" s="11" t="n">
        <f t="shared" si="18"/>
        <v>0.037599914421057264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">
      <c r="A27" s="1"/>
      <c r="B27" s="12" t="s">
        <v>22</v>
      </c>
      <c r="C27" s="30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3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">
      <c r="A28" s="1"/>
      <c r="B28" s="4" t="s">
        <v>23</v>
      </c>
      <c r="C28" s="5" t="n">
        <f t="shared" ref="C28:N28" si="19">SUM(C29:C30)</f>
        <v>16426.0</v>
      </c>
      <c r="D28" s="5" t="n">
        <f t="shared" si="19"/>
        <v>17514.0</v>
      </c>
      <c r="E28" s="5" t="n">
        <f t="shared" si="19"/>
        <v>33940.0</v>
      </c>
      <c r="F28" s="5" t="n">
        <f t="shared" si="19"/>
        <v>93894.0</v>
      </c>
      <c r="G28" s="5" t="n">
        <f t="shared" si="19"/>
        <v>98299.0</v>
      </c>
      <c r="H28" s="5" t="n">
        <f t="shared" si="19"/>
        <v>192193.0</v>
      </c>
      <c r="I28" s="5" t="n">
        <f t="shared" si="19"/>
        <v>16881.0</v>
      </c>
      <c r="J28" s="5" t="n">
        <f t="shared" si="19"/>
        <v>17647.0</v>
      </c>
      <c r="K28" s="5" t="n">
        <f t="shared" si="19"/>
        <v>34528.0</v>
      </c>
      <c r="L28" s="5" t="n">
        <f t="shared" si="19"/>
        <v>92826.0</v>
      </c>
      <c r="M28" s="5" t="n">
        <f t="shared" si="19"/>
        <v>100811.0</v>
      </c>
      <c r="N28" s="5" t="n">
        <f t="shared" si="19"/>
        <v>193637.0</v>
      </c>
      <c r="O28" s="6" t="n">
        <f t="shared" ref="O28:Q28" si="20">IFERROR((L28-F28)/F28,"-")</f>
        <v>-0.01137452872388012</v>
      </c>
      <c r="P28" s="6" t="n">
        <f t="shared" si="20"/>
        <v>0.02555468519516984</v>
      </c>
      <c r="Q28" s="6" t="n">
        <f t="shared" si="20"/>
        <v>0.00751328092074113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">
      <c r="A29" s="1"/>
      <c r="B29" s="9" t="s">
        <v>24</v>
      </c>
      <c r="C29" s="7" t="n">
        <v>4296.0</v>
      </c>
      <c r="D29" s="7" t="n">
        <v>4612.0</v>
      </c>
      <c r="E29" s="7" t="n">
        <v>8908.0</v>
      </c>
      <c r="F29" s="7" t="n">
        <v>24125.0</v>
      </c>
      <c r="G29" s="7" t="n">
        <v>24214.0</v>
      </c>
      <c r="H29" s="7" t="n">
        <v>48339.0</v>
      </c>
      <c r="I29" s="7" t="n">
        <v>3720.0</v>
      </c>
      <c r="J29" s="7" t="n">
        <v>3373.0</v>
      </c>
      <c r="K29" s="7" t="n">
        <v>7093.0</v>
      </c>
      <c r="L29" s="7" t="n">
        <v>22803.0</v>
      </c>
      <c r="M29" s="7" t="n">
        <v>21567.0</v>
      </c>
      <c r="N29" s="7" t="n">
        <v>44370.0</v>
      </c>
      <c r="O29" s="8" t="n">
        <f t="shared" ref="O29:Q29" si="21">IFERROR((L29-F29)/F29,"-")</f>
        <v>-0.05479792746113989</v>
      </c>
      <c r="P29" s="8" t="n">
        <f t="shared" si="21"/>
        <v>-0.10931692409349963</v>
      </c>
      <c r="Q29" s="8" t="n">
        <f t="shared" si="21"/>
        <v>-0.08210761496927946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">
      <c r="A30" s="1"/>
      <c r="B30" s="9" t="s">
        <v>25</v>
      </c>
      <c r="C30" s="7" t="n">
        <v>12130.0</v>
      </c>
      <c r="D30" s="7" t="n">
        <v>12902.0</v>
      </c>
      <c r="E30" s="7" t="n">
        <v>25032.0</v>
      </c>
      <c r="F30" s="7" t="n">
        <v>69769.0</v>
      </c>
      <c r="G30" s="7" t="n">
        <v>74085.0</v>
      </c>
      <c r="H30" s="7" t="n">
        <v>143854.0</v>
      </c>
      <c r="I30" s="7" t="n">
        <v>13161.0</v>
      </c>
      <c r="J30" s="7" t="n">
        <v>14274.0</v>
      </c>
      <c r="K30" s="7" t="n">
        <v>27435.0</v>
      </c>
      <c r="L30" s="7" t="n">
        <v>70023.0</v>
      </c>
      <c r="M30" s="7" t="n">
        <v>79244.0</v>
      </c>
      <c r="N30" s="7" t="n">
        <v>149267.0</v>
      </c>
      <c r="O30" s="8" t="n">
        <f t="shared" ref="O30:Q30" si="22">IFERROR((L30-F30)/F30,"-")</f>
        <v>0.0036405853602602873</v>
      </c>
      <c r="P30" s="8" t="n">
        <f t="shared" si="22"/>
        <v>0.0696362286562732</v>
      </c>
      <c r="Q30" s="8" t="n">
        <f t="shared" si="22"/>
        <v>0.037628428823668444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2">
      <c r="A31" s="1"/>
      <c r="B31" s="16" t="s">
        <v>26</v>
      </c>
      <c r="C31" s="20" t="n">
        <v>1355.0</v>
      </c>
      <c r="D31" s="20" t="n">
        <v>1568.0</v>
      </c>
      <c r="E31" s="20" t="n">
        <v>2923.0</v>
      </c>
      <c r="F31" s="20" t="n">
        <v>7716.0</v>
      </c>
      <c r="G31" s="20" t="n">
        <v>8091.0</v>
      </c>
      <c r="H31" s="20" t="n">
        <v>15807.0</v>
      </c>
      <c r="I31" s="20" t="n">
        <v>1378.0</v>
      </c>
      <c r="J31" s="20" t="n">
        <v>1448.0</v>
      </c>
      <c r="K31" s="20" t="n">
        <v>2826.0</v>
      </c>
      <c r="L31" s="20" t="n">
        <v>8850.0</v>
      </c>
      <c r="M31" s="20" t="n">
        <v>8835.0</v>
      </c>
      <c r="N31" s="20" t="n">
        <v>17685.0</v>
      </c>
      <c r="O31" s="6" t="n">
        <f t="shared" ref="O31:Q31" si="23">IFERROR((L31-F31)/F31,"-")</f>
        <v>0.1469673405909798</v>
      </c>
      <c r="P31" s="6" t="n">
        <f t="shared" si="23"/>
        <v>0.09195402298850575</v>
      </c>
      <c r="Q31" s="6" t="n">
        <f t="shared" si="23"/>
        <v>0.11880812298348833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5">
    <mergeCell ref="B2:Q2"/>
    <mergeCell ref="B3:Q3"/>
    <mergeCell ref="C17:Q17"/>
    <mergeCell ref="C20:Q20"/>
    <mergeCell ref="C27:Q27"/>
    <mergeCell ref="B5:B7"/>
    <mergeCell ref="C5:H5"/>
    <mergeCell ref="I5:N5"/>
    <mergeCell ref="O5:Q6"/>
    <mergeCell ref="C6:E6"/>
    <mergeCell ref="F6:H6"/>
    <mergeCell ref="I6:K6"/>
    <mergeCell ref="L6:N6"/>
    <mergeCell ref="C8:Q8"/>
    <mergeCell ref="C14:Q14"/>
  </mergeCells>
  <printOptions horizontalCentered="1"/>
  <pageMargins left="0.51181102362204722" right="0.51181102362204722" top="1.5354330708661419" bottom="0.55118110236220474" header="0.19685039370078741" footer="0"/>
  <pageSetup paperSize="9" scale="87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sheet_1</vt:lpstr>
      <vt:lpstr>sheet_1!Área_de_Impressão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2010-03-23T10:34:53Z</dcterms:created>
  <dc:creator>SERVER</dc:creator>
  <cp:lastModifiedBy>Nelson Silva</cp:lastModifiedBy>
  <cp:lastPrinted>2024-12-03T16:29:40Z</cp:lastPrinted>
  <dcterms:modified xsi:type="dcterms:W3CDTF">2024-12-03T16:30:12Z</dcterms:modified>
</cp:coreProperties>
</file>