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8ABD7903-2DBF-4244-A048-41A528567F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definedNames>
    <definedName name="_xlnm.Print_Area" localSheetId="0">'Sheet 1'!$A$1:$J$31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fWatxImgA+Yf1mg1/7TI+NsdFtpVyjX76LWI0hJWms="/>
    </ext>
  </extLst>
</workbook>
</file>

<file path=xl/calcChain.xml><?xml version="1.0" encoding="utf-8"?>
<calcChain xmlns="http://schemas.openxmlformats.org/spreadsheetml/2006/main">
  <c r="J31" i="1" l="1"/>
  <c r="H31" i="1"/>
  <c r="I31" i="1"/>
  <c r="J30" i="1"/>
  <c r="I30" i="1"/>
  <c r="H30" i="1"/>
  <c r="G29" i="1"/>
  <c r="F29" i="1"/>
  <c r="E29" i="1"/>
  <c r="D29" i="1"/>
  <c r="C29" i="1"/>
  <c r="B29" i="1"/>
  <c r="J28" i="1"/>
  <c r="I28" i="1"/>
  <c r="H28" i="1"/>
  <c r="J27" i="1"/>
  <c r="I27" i="1"/>
  <c r="H27" i="1"/>
  <c r="J26" i="1"/>
  <c r="I26" i="1"/>
  <c r="H26" i="1"/>
  <c r="H25" i="1"/>
  <c r="G25" i="1"/>
  <c r="J25" i="1" s="1"/>
  <c r="F25" i="1"/>
  <c r="I25" i="1" s="1"/>
  <c r="E25" i="1"/>
  <c r="D25" i="1"/>
  <c r="C25" i="1"/>
  <c r="B25" i="1"/>
  <c r="J23" i="1"/>
  <c r="I23" i="1"/>
  <c r="H23" i="1"/>
  <c r="J22" i="1"/>
  <c r="I22" i="1"/>
  <c r="H22" i="1"/>
  <c r="G21" i="1"/>
  <c r="J21" i="1" s="1"/>
  <c r="F21" i="1"/>
  <c r="E21" i="1"/>
  <c r="H21" i="1" s="1"/>
  <c r="D21" i="1"/>
  <c r="C21" i="1"/>
  <c r="I21" i="1" s="1"/>
  <c r="B21" i="1"/>
  <c r="J20" i="1"/>
  <c r="I20" i="1"/>
  <c r="H20" i="1"/>
  <c r="J19" i="1"/>
  <c r="I19" i="1"/>
  <c r="H19" i="1"/>
  <c r="J18" i="1"/>
  <c r="I18" i="1"/>
  <c r="H18" i="1"/>
  <c r="I17" i="1"/>
  <c r="G17" i="1"/>
  <c r="J17" i="1" s="1"/>
  <c r="F17" i="1"/>
  <c r="E17" i="1"/>
  <c r="H17" i="1" s="1"/>
  <c r="D17" i="1"/>
  <c r="C17" i="1"/>
  <c r="B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I11" i="1"/>
  <c r="G11" i="1"/>
  <c r="G10" i="1" s="1"/>
  <c r="J10" i="1" s="1"/>
  <c r="F11" i="1"/>
  <c r="E11" i="1"/>
  <c r="H11" i="1" s="1"/>
  <c r="D11" i="1"/>
  <c r="C11" i="1"/>
  <c r="B11" i="1"/>
  <c r="F10" i="1"/>
  <c r="I10" i="1" s="1"/>
  <c r="D10" i="1"/>
  <c r="C10" i="1"/>
  <c r="B10" i="1"/>
  <c r="H29" i="1" l="1"/>
  <c r="J29" i="1"/>
  <c r="I29" i="1"/>
  <c r="E10" i="1"/>
  <c r="H10" i="1" s="1"/>
  <c r="J11" i="1"/>
</calcChain>
</file>

<file path=xl/sharedStrings.xml><?xml version="1.0" encoding="utf-8"?>
<sst xmlns="http://schemas.openxmlformats.org/spreadsheetml/2006/main" count="41" uniqueCount="33">
  <si>
    <t>Movimento de Unidades em Tráfego Roll-On/ Roll-Off</t>
  </si>
  <si>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</si>
  <si>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</si>
  <si>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</si>
  <si>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</si>
  <si>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</si>
  <si>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</si>
  <si>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</si>
  <si>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</si>
  <si>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</si>
  <si>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</si>
  <si>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>Taras</t>
  </si>
  <si>
    <t>Conteúdo</t>
  </si>
  <si>
    <t>MOV. DE CONTENTORES EM RO/RO</t>
  </si>
  <si>
    <t xml:space="preserve">   Nº de contentores</t>
  </si>
  <si>
    <t xml:space="preserve">   TEU</t>
  </si>
  <si>
    <t xml:space="preserve">         Tara</t>
  </si>
  <si>
    <t xml:space="preserve">         Conteúdo</t>
  </si>
  <si>
    <t>Porto de Leixões</t>
  </si>
  <si>
    <t>2024</t>
  </si>
  <si>
    <t>2025</t>
  </si>
  <si>
    <t>JANEIRO/MAIO</t>
  </si>
  <si>
    <t>2024/2025</t>
  </si>
  <si>
    <t>MERC. EM REBOQUES RODOV.</t>
  </si>
  <si>
    <t>CARAVANAS E OUTROS REBOQUES</t>
  </si>
  <si>
    <t>MERC.EM VAG., MAFIS E BATELÕES</t>
  </si>
  <si>
    <t>MERC.EM VEÍC.ROD.AUT.E C/ REB.</t>
  </si>
  <si>
    <t>VEÍC. PART.E C/ REB./CARAVANAS</t>
  </si>
  <si>
    <t>AUTOCARROS DE PASSAGEIROS</t>
  </si>
  <si>
    <t>VEÍC. AUTOMÓVEIS  IMPORT/EXPORT</t>
  </si>
  <si>
    <t>UNID. DE AUTO-PROPULSÃO, N/D</t>
  </si>
  <si>
    <t>Cheio</t>
  </si>
  <si>
    <t>Vazio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</si>
</sst>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9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0"/>
      <name val="Tahoma"/>
    </font>
    <font>
      <sz val="10"/>
      <name val="Arial"/>
    </font>
    <font>
      <b/>
      <sz val="12"/>
      <color rgb="FF000080"/>
      <name val="Tahoma"/>
    </font>
    <font>
      <b/>
      <sz val="9"/>
      <color rgb="FFFFFFFF"/>
      <name val="Tahoma"/>
    </font>
    <font>
      <b/>
      <sz val="9"/>
      <color rgb="FF000080"/>
      <name val="Tahoma"/>
    </font>
    <font>
      <sz val="9"/>
      <color rgb="FF000000"/>
      <name val="Tahoma"/>
    </font>
    <font>
      <sz val="9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right" vertical="center"/>
    </xf>
    <xf numFmtId="9" fontId="6" fillId="2" borderId="16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right" vertical="center"/>
    </xf>
    <xf numFmtId="9" fontId="8" fillId="2" borderId="17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49" fontId="7" fillId="2" borderId="16" xfId="0" applyNumberFormat="1" applyFont="1" applyFill="1" applyBorder="1" applyAlignment="1">
      <alignment horizontal="left" vertical="center" indent="2"/>
    </xf>
    <xf numFmtId="49" fontId="7" fillId="2" borderId="16" xfId="0" applyNumberFormat="1" applyFont="1" applyFill="1" applyBorder="1" applyAlignment="1">
      <alignment horizontal="left" vertical="center" indent="3"/>
    </xf>
    <xf numFmtId="49" fontId="7" fillId="2" borderId="16" xfId="0" applyNumberFormat="1" applyFont="1" applyFill="1" applyBorder="1" applyAlignment="1">
      <alignment horizontal="left" vertical="center" wrapText="1" indent="3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49" fontId="5" fillId="3" borderId="12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49" fontId="5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2" sqref="A2:J2"/>
    </sheetView>
  </sheetViews>
  <sheetFormatPr defaultColWidth="12.54296875" defaultRowHeight="15" customHeight="1" x14ac:dyDescent="0.25"/>
  <cols>
    <col min="1" max="1" width="39.453125" customWidth="1" collapsed="1"/>
    <col min="2" max="7" width="16.453125" customWidth="1" collapsed="1"/>
    <col min="8" max="8" width="8.1796875" customWidth="1" collapsed="1"/>
    <col min="9" max="9" width="9.453125" customWidth="1" collapsed="1"/>
    <col min="10" max="10" width="8.1796875" customWidth="1" collapsed="1"/>
    <col min="11" max="26" width="8.54296875" customWidth="1" collapsed="1"/>
  </cols>
  <sheetData>
    <row r="1" spans="1:26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8" t="s">
        <v>18</v>
      </c>
      <c r="B2" s="19"/>
      <c r="C2" s="19"/>
      <c r="D2" s="19"/>
      <c r="E2" s="19"/>
      <c r="F2" s="19"/>
      <c r="G2" s="19"/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21" t="s">
        <v>0</v>
      </c>
      <c r="B3" s="19"/>
      <c r="C3" s="19"/>
      <c r="D3" s="19"/>
      <c r="E3" s="19"/>
      <c r="F3" s="19"/>
      <c r="G3" s="19"/>
      <c r="H3" s="19"/>
      <c r="I3" s="19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2"/>
      <c r="B5" s="22" t="s">
        <v>19</v>
      </c>
      <c r="C5" s="23"/>
      <c r="D5" s="24"/>
      <c r="E5" s="22" t="s">
        <v>20</v>
      </c>
      <c r="F5" s="23"/>
      <c r="G5" s="24"/>
      <c r="H5" s="25" t="s">
        <v>22</v>
      </c>
      <c r="I5" s="23"/>
      <c r="J5" s="2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</v>
      </c>
      <c r="B6" s="27" t="s">
        <v>21</v>
      </c>
      <c r="C6" s="23"/>
      <c r="D6" s="24"/>
      <c r="E6" s="27" t="s">
        <v>21</v>
      </c>
      <c r="F6" s="23"/>
      <c r="G6" s="24"/>
      <c r="H6" s="32" t="s">
        <v>2</v>
      </c>
      <c r="I6" s="23"/>
      <c r="J6" s="2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.5" customHeight="1" x14ac:dyDescent="0.25">
      <c r="A7" s="28"/>
      <c r="B7" s="30" t="s">
        <v>3</v>
      </c>
      <c r="C7" s="30" t="s">
        <v>4</v>
      </c>
      <c r="D7" s="30" t="s">
        <v>5</v>
      </c>
      <c r="E7" s="30" t="s">
        <v>3</v>
      </c>
      <c r="F7" s="30" t="s">
        <v>4</v>
      </c>
      <c r="G7" s="30" t="s">
        <v>5</v>
      </c>
      <c r="H7" s="30" t="s">
        <v>3</v>
      </c>
      <c r="I7" s="30" t="s">
        <v>4</v>
      </c>
      <c r="J7" s="30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29"/>
      <c r="B8" s="31"/>
      <c r="C8" s="31"/>
      <c r="D8" s="31"/>
      <c r="E8" s="31"/>
      <c r="F8" s="31"/>
      <c r="G8" s="31"/>
      <c r="H8" s="31"/>
      <c r="I8" s="31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4" t="s">
        <v>6</v>
      </c>
      <c r="B9" s="26"/>
      <c r="C9" s="23"/>
      <c r="D9" s="23"/>
      <c r="E9" s="23"/>
      <c r="F9" s="23"/>
      <c r="G9" s="23"/>
      <c r="H9" s="23"/>
      <c r="I9" s="23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5" t="s">
        <v>7</v>
      </c>
      <c r="B10" s="6">
        <f t="shared" ref="B10:G10" si="0">SUM(B11+B17)</f>
        <v>3273</v>
      </c>
      <c r="C10" s="6">
        <f t="shared" si="0"/>
        <v>4446</v>
      </c>
      <c r="D10" s="6">
        <f t="shared" si="0"/>
        <v>7719</v>
      </c>
      <c r="E10" s="6">
        <f t="shared" si="0"/>
        <v>7056</v>
      </c>
      <c r="F10" s="6">
        <f t="shared" si="0"/>
        <v>11624</v>
      </c>
      <c r="G10" s="6">
        <f t="shared" si="0"/>
        <v>18680</v>
      </c>
      <c r="H10" s="7">
        <f t="shared" ref="H10:J10" si="1">IFERROR((E10-B10)/B10,"-")</f>
        <v>1.1558203483043079</v>
      </c>
      <c r="I10" s="7">
        <f t="shared" si="1"/>
        <v>1.614484930274404</v>
      </c>
      <c r="J10" s="7">
        <f t="shared" si="1"/>
        <v>1.420002591009198</v>
      </c>
      <c r="K10" s="8"/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5" t="s">
        <v>8</v>
      </c>
      <c r="B11" s="6">
        <f t="shared" ref="B11:G11" si="2">SUM(B12:B16)</f>
        <v>992</v>
      </c>
      <c r="C11" s="6">
        <f t="shared" si="2"/>
        <v>1817</v>
      </c>
      <c r="D11" s="6">
        <f t="shared" si="2"/>
        <v>2809</v>
      </c>
      <c r="E11" s="6">
        <f t="shared" si="2"/>
        <v>1776</v>
      </c>
      <c r="F11" s="6">
        <f t="shared" si="2"/>
        <v>6264</v>
      </c>
      <c r="G11" s="6">
        <f t="shared" si="2"/>
        <v>8040</v>
      </c>
      <c r="H11" s="7">
        <f t="shared" ref="H11:J11" si="3">IFERROR((E11-B11)/B11,"-")</f>
        <v>0.79032258064516125</v>
      </c>
      <c r="I11" s="7">
        <f t="shared" si="3"/>
        <v>2.4474408365437537</v>
      </c>
      <c r="J11" s="7">
        <f t="shared" si="3"/>
        <v>1.8622285510857957</v>
      </c>
      <c r="K11" s="8"/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6" t="s">
        <v>26</v>
      </c>
      <c r="B12" s="10">
        <v>334</v>
      </c>
      <c r="C12" s="10">
        <v>784</v>
      </c>
      <c r="D12" s="10">
        <v>1118</v>
      </c>
      <c r="E12" s="10">
        <v>263</v>
      </c>
      <c r="F12" s="10">
        <v>863</v>
      </c>
      <c r="G12" s="10">
        <v>1126</v>
      </c>
      <c r="H12" s="11">
        <f t="shared" ref="H12:J12" si="4">IFERROR((E12-B12)/B12,"-")</f>
        <v>-0.21257485029940121</v>
      </c>
      <c r="I12" s="11">
        <f t="shared" si="4"/>
        <v>0.10076530612244898</v>
      </c>
      <c r="J12" s="11">
        <f t="shared" si="4"/>
        <v>7.1556350626118068E-3</v>
      </c>
      <c r="K12" s="8"/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16" t="s">
        <v>27</v>
      </c>
      <c r="B13" s="10"/>
      <c r="C13" s="10"/>
      <c r="D13" s="10"/>
      <c r="E13" s="10"/>
      <c r="F13" s="10">
        <v>1</v>
      </c>
      <c r="G13" s="10">
        <v>1</v>
      </c>
      <c r="H13" s="11" t="str">
        <f t="shared" ref="H13:J13" si="5">IFERROR((E13-B13)/B13,"-")</f>
        <v>-</v>
      </c>
      <c r="I13" s="11" t="str">
        <f t="shared" si="5"/>
        <v>-</v>
      </c>
      <c r="J13" s="11" t="str">
        <f t="shared" si="5"/>
        <v>-</v>
      </c>
      <c r="K13" s="8"/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6" t="s">
        <v>28</v>
      </c>
      <c r="B14" s="10">
        <v>10</v>
      </c>
      <c r="C14" s="10">
        <v>27</v>
      </c>
      <c r="D14" s="10">
        <v>37</v>
      </c>
      <c r="E14" s="10">
        <v>2</v>
      </c>
      <c r="F14" s="10">
        <v>22</v>
      </c>
      <c r="G14" s="10">
        <v>24</v>
      </c>
      <c r="H14" s="11">
        <f t="shared" ref="H14:J14" si="6">IFERROR((E14-B14)/B14,"-")</f>
        <v>-0.8</v>
      </c>
      <c r="I14" s="11">
        <f t="shared" si="6"/>
        <v>-0.18518518518518517</v>
      </c>
      <c r="J14" s="11">
        <f t="shared" si="6"/>
        <v>-0.35135135135135137</v>
      </c>
      <c r="K14" s="8"/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6" t="s">
        <v>29</v>
      </c>
      <c r="B15" s="10">
        <v>617</v>
      </c>
      <c r="C15" s="10">
        <v>735</v>
      </c>
      <c r="D15" s="10">
        <v>1352</v>
      </c>
      <c r="E15" s="10">
        <v>1480</v>
      </c>
      <c r="F15" s="10">
        <v>5036</v>
      </c>
      <c r="G15" s="10">
        <v>6516</v>
      </c>
      <c r="H15" s="11">
        <f t="shared" ref="H15:J15" si="7">IFERROR((E15-B15)/B15,"-")</f>
        <v>1.3987034035656403</v>
      </c>
      <c r="I15" s="11">
        <f t="shared" si="7"/>
        <v>5.851700680272109</v>
      </c>
      <c r="J15" s="11">
        <f t="shared" si="7"/>
        <v>3.8195266272189348</v>
      </c>
      <c r="K15" s="8"/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6" t="s">
        <v>30</v>
      </c>
      <c r="B16" s="10">
        <v>31</v>
      </c>
      <c r="C16" s="10">
        <v>271</v>
      </c>
      <c r="D16" s="10">
        <v>302</v>
      </c>
      <c r="E16" s="10">
        <v>31</v>
      </c>
      <c r="F16" s="10">
        <v>342</v>
      </c>
      <c r="G16" s="10">
        <v>373</v>
      </c>
      <c r="H16" s="11">
        <f t="shared" ref="H16:J16" si="8">IFERROR((E16-B16)/B16,"-")</f>
        <v>0</v>
      </c>
      <c r="I16" s="11">
        <f t="shared" si="8"/>
        <v>0.26199261992619927</v>
      </c>
      <c r="J16" s="11">
        <f t="shared" si="8"/>
        <v>0.23509933774834438</v>
      </c>
      <c r="K16" s="8"/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5" t="s">
        <v>9</v>
      </c>
      <c r="B17" s="6">
        <f t="shared" ref="B17:G17" si="9">SUM(B18:B20)</f>
        <v>2281</v>
      </c>
      <c r="C17" s="6">
        <f t="shared" si="9"/>
        <v>2629</v>
      </c>
      <c r="D17" s="6">
        <f t="shared" si="9"/>
        <v>4910</v>
      </c>
      <c r="E17" s="6">
        <f t="shared" si="9"/>
        <v>5280</v>
      </c>
      <c r="F17" s="6">
        <f t="shared" si="9"/>
        <v>5360</v>
      </c>
      <c r="G17" s="6">
        <f t="shared" si="9"/>
        <v>10640</v>
      </c>
      <c r="H17" s="7">
        <f t="shared" ref="H17:J17" si="10">IFERROR((E17-B17)/B17,"-")</f>
        <v>1.3147742218325296</v>
      </c>
      <c r="I17" s="7">
        <f t="shared" si="10"/>
        <v>1.0387980220616204</v>
      </c>
      <c r="J17" s="7">
        <f t="shared" si="10"/>
        <v>1.1670061099796334</v>
      </c>
      <c r="K17" s="8"/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7" t="s">
        <v>23</v>
      </c>
      <c r="B18" s="10">
        <v>2271</v>
      </c>
      <c r="C18" s="10">
        <v>2608</v>
      </c>
      <c r="D18" s="10">
        <v>4879</v>
      </c>
      <c r="E18" s="10">
        <v>5276</v>
      </c>
      <c r="F18" s="10">
        <v>5256</v>
      </c>
      <c r="G18" s="10">
        <v>10532</v>
      </c>
      <c r="H18" s="11">
        <f t="shared" ref="H18:J18" si="11">IFERROR((E18-B18)/B18,"-")</f>
        <v>1.3232056362835756</v>
      </c>
      <c r="I18" s="11">
        <f t="shared" si="11"/>
        <v>1.0153374233128833</v>
      </c>
      <c r="J18" s="11">
        <f t="shared" si="11"/>
        <v>1.1586390653822505</v>
      </c>
      <c r="K18" s="8"/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7" t="s">
        <v>24</v>
      </c>
      <c r="B19" s="10">
        <v>1</v>
      </c>
      <c r="C19" s="10">
        <v>17</v>
      </c>
      <c r="D19" s="10">
        <v>18</v>
      </c>
      <c r="E19" s="10"/>
      <c r="F19" s="10">
        <v>98</v>
      </c>
      <c r="G19" s="10">
        <v>98</v>
      </c>
      <c r="H19" s="11">
        <f t="shared" ref="H19:J19" si="12">IFERROR((E19-B19)/B19,"-")</f>
        <v>-1</v>
      </c>
      <c r="I19" s="11">
        <f t="shared" si="12"/>
        <v>4.7647058823529411</v>
      </c>
      <c r="J19" s="11">
        <f t="shared" si="12"/>
        <v>4.4444444444444446</v>
      </c>
      <c r="K19" s="8"/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7" t="s">
        <v>25</v>
      </c>
      <c r="B20" s="10">
        <v>9</v>
      </c>
      <c r="C20" s="10">
        <v>4</v>
      </c>
      <c r="D20" s="10">
        <v>13</v>
      </c>
      <c r="E20" s="10">
        <v>4</v>
      </c>
      <c r="F20" s="10">
        <v>6</v>
      </c>
      <c r="G20" s="10">
        <v>10</v>
      </c>
      <c r="H20" s="11">
        <f t="shared" ref="H20:J20" si="13">IFERROR((E20-B20)/B20,"-")</f>
        <v>-0.55555555555555558</v>
      </c>
      <c r="I20" s="11">
        <f t="shared" si="13"/>
        <v>0.5</v>
      </c>
      <c r="J20" s="11">
        <f t="shared" si="13"/>
        <v>-0.23076923076923078</v>
      </c>
      <c r="K20" s="8"/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5" t="s">
        <v>10</v>
      </c>
      <c r="B21" s="6">
        <f t="shared" ref="B21:G21" si="14">SUM(B22:B23)</f>
        <v>174243.7403505859</v>
      </c>
      <c r="C21" s="6">
        <f t="shared" si="14"/>
        <v>245841.81118164054</v>
      </c>
      <c r="D21" s="6">
        <f t="shared" si="14"/>
        <v>420085.55153222644</v>
      </c>
      <c r="E21" s="6">
        <f t="shared" si="14"/>
        <v>273094.13399999996</v>
      </c>
      <c r="F21" s="6">
        <f t="shared" si="14"/>
        <v>356483.6019999999</v>
      </c>
      <c r="G21" s="6">
        <f t="shared" si="14"/>
        <v>629577.73599999992</v>
      </c>
      <c r="H21" s="7">
        <f t="shared" ref="H21:J21" si="15">IFERROR((E21-B21)/B21,"-")</f>
        <v>0.56731101760397717</v>
      </c>
      <c r="I21" s="7">
        <f t="shared" si="15"/>
        <v>0.45005278104061608</v>
      </c>
      <c r="J21" s="7">
        <f t="shared" si="15"/>
        <v>0.49868933531198228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5" t="s">
        <v>11</v>
      </c>
      <c r="B22" s="10">
        <v>37645.442999999985</v>
      </c>
      <c r="C22" s="10">
        <v>40003.307999999983</v>
      </c>
      <c r="D22" s="10">
        <v>77648.750999999858</v>
      </c>
      <c r="E22" s="10">
        <v>60374.959999999905</v>
      </c>
      <c r="F22" s="10">
        <v>59616.237999999918</v>
      </c>
      <c r="G22" s="10">
        <v>119991.1979999999</v>
      </c>
      <c r="H22" s="11">
        <f t="shared" ref="H22:J22" si="16">IFERROR((E22-B22)/B22,"-")</f>
        <v>0.60377870968339853</v>
      </c>
      <c r="I22" s="11">
        <f t="shared" si="16"/>
        <v>0.49028270362040915</v>
      </c>
      <c r="J22" s="11">
        <f t="shared" si="16"/>
        <v>0.54530750919612503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5" t="s">
        <v>12</v>
      </c>
      <c r="B23" s="10">
        <v>136598.29735058593</v>
      </c>
      <c r="C23" s="10">
        <v>205838.50318164055</v>
      </c>
      <c r="D23" s="10">
        <v>342436.80053222657</v>
      </c>
      <c r="E23" s="10">
        <v>212719.17400000003</v>
      </c>
      <c r="F23" s="10">
        <v>296867.364</v>
      </c>
      <c r="G23" s="10">
        <v>509586.538</v>
      </c>
      <c r="H23" s="11">
        <f t="shared" ref="H23:J23" si="17">IFERROR((E23-B23)/B23,"-")</f>
        <v>0.55726080138500045</v>
      </c>
      <c r="I23" s="11">
        <f t="shared" si="17"/>
        <v>0.44223437020444983</v>
      </c>
      <c r="J23" s="11">
        <f t="shared" si="17"/>
        <v>0.48811850013778835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4" t="s">
        <v>13</v>
      </c>
      <c r="B24" s="12"/>
      <c r="C24" s="12"/>
      <c r="D24" s="12"/>
      <c r="E24" s="12"/>
      <c r="F24" s="12"/>
      <c r="G24" s="12"/>
      <c r="H24" s="12"/>
      <c r="I24" s="12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5" t="s">
        <v>14</v>
      </c>
      <c r="B25" s="14">
        <f t="shared" ref="B25:G25" si="18">SUM(B26:B27)</f>
        <v>6361</v>
      </c>
      <c r="C25" s="14">
        <f t="shared" si="18"/>
        <v>6517</v>
      </c>
      <c r="D25" s="14">
        <f t="shared" si="18"/>
        <v>12878</v>
      </c>
      <c r="E25" s="14">
        <f t="shared" si="18"/>
        <v>7472</v>
      </c>
      <c r="F25" s="14">
        <f t="shared" si="18"/>
        <v>7387</v>
      </c>
      <c r="G25" s="14">
        <f t="shared" si="18"/>
        <v>14859</v>
      </c>
      <c r="H25" s="7">
        <f t="shared" ref="H25:J25" si="19">IFERROR((E25-B25)/B25,"-")</f>
        <v>0.17465807263008962</v>
      </c>
      <c r="I25" s="7">
        <f t="shared" si="19"/>
        <v>0.13349700782568666</v>
      </c>
      <c r="J25" s="7">
        <f t="shared" si="19"/>
        <v>0.15382823419785682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5" t="s">
        <v>31</v>
      </c>
      <c r="B26" s="10">
        <v>4149</v>
      </c>
      <c r="C26" s="10">
        <v>6239</v>
      </c>
      <c r="D26" s="10">
        <v>10388</v>
      </c>
      <c r="E26" s="10">
        <v>4711</v>
      </c>
      <c r="F26" s="10">
        <v>7098</v>
      </c>
      <c r="G26" s="10">
        <v>11809</v>
      </c>
      <c r="H26" s="11">
        <f t="shared" ref="H26:J26" si="20">IFERROR((E26-B26)/B26,"-")</f>
        <v>0.13545432634369728</v>
      </c>
      <c r="I26" s="11">
        <f t="shared" si="20"/>
        <v>0.13768232088475718</v>
      </c>
      <c r="J26" s="11">
        <f t="shared" si="20"/>
        <v>0.13679245283018868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5" t="s">
        <v>32</v>
      </c>
      <c r="B27" s="10">
        <v>2212</v>
      </c>
      <c r="C27" s="10">
        <v>278</v>
      </c>
      <c r="D27" s="10">
        <v>2490</v>
      </c>
      <c r="E27" s="10">
        <v>2761</v>
      </c>
      <c r="F27" s="10">
        <v>289</v>
      </c>
      <c r="G27" s="10">
        <v>3050</v>
      </c>
      <c r="H27" s="11">
        <f t="shared" ref="H27:J27" si="21">IFERROR((E27-B27)/B27,"-")</f>
        <v>0.24819168173598552</v>
      </c>
      <c r="I27" s="11">
        <f t="shared" si="21"/>
        <v>3.9568345323741004E-2</v>
      </c>
      <c r="J27" s="11">
        <f t="shared" si="21"/>
        <v>0.22489959839357429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5" t="s">
        <v>15</v>
      </c>
      <c r="B28" s="6">
        <v>10983.399996757507</v>
      </c>
      <c r="C28" s="6">
        <v>11312.449994802475</v>
      </c>
      <c r="D28" s="6">
        <v>22295.849991559982</v>
      </c>
      <c r="E28" s="6">
        <v>11784.150000095367</v>
      </c>
      <c r="F28" s="6">
        <v>11683.049999952316</v>
      </c>
      <c r="G28" s="6">
        <v>23467.200000047684</v>
      </c>
      <c r="H28" s="7">
        <f t="shared" ref="H28:J28" si="22">IFERROR((E28-B28)/B28,"-")</f>
        <v>7.2905475861232E-2</v>
      </c>
      <c r="I28" s="7">
        <f t="shared" si="22"/>
        <v>3.2760366261960418E-2</v>
      </c>
      <c r="J28" s="7">
        <f t="shared" si="22"/>
        <v>5.2536683236167808E-2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5" t="s">
        <v>10</v>
      </c>
      <c r="B29" s="6">
        <f t="shared" ref="B29:G29" si="23">SUM(B30:B31)</f>
        <v>103732.00079003911</v>
      </c>
      <c r="C29" s="6">
        <f t="shared" si="23"/>
        <v>162846.03957153324</v>
      </c>
      <c r="D29" s="6">
        <f t="shared" si="23"/>
        <v>266578.04036157217</v>
      </c>
      <c r="E29" s="6">
        <f t="shared" si="23"/>
        <v>119796.05300000001</v>
      </c>
      <c r="F29" s="6">
        <f t="shared" si="23"/>
        <v>185004.34700000001</v>
      </c>
      <c r="G29" s="6">
        <f t="shared" si="23"/>
        <v>304800.39999999991</v>
      </c>
      <c r="H29" s="7">
        <f t="shared" ref="H29:J29" si="24">IFERROR((E29-B29)/B29,"-")</f>
        <v>0.1548611044577814</v>
      </c>
      <c r="I29" s="7">
        <f t="shared" si="24"/>
        <v>0.13606905938128944</v>
      </c>
      <c r="J29" s="7">
        <f t="shared" si="24"/>
        <v>0.14338150129164792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9" t="s">
        <v>16</v>
      </c>
      <c r="B30" s="10">
        <v>22971.142000000036</v>
      </c>
      <c r="C30" s="10">
        <v>23401.800000000039</v>
      </c>
      <c r="D30" s="10">
        <v>46372.941999999959</v>
      </c>
      <c r="E30" s="10">
        <v>26315.060000000019</v>
      </c>
      <c r="F30" s="10">
        <v>25682.100000000039</v>
      </c>
      <c r="G30" s="10">
        <v>51997.159999999931</v>
      </c>
      <c r="H30" s="11">
        <f t="shared" ref="H30:J30" si="25">IFERROR((E30-B30)/B30,"-")</f>
        <v>0.14557038566040723</v>
      </c>
      <c r="I30" s="11">
        <f t="shared" si="25"/>
        <v>9.7441222470066216E-2</v>
      </c>
      <c r="J30" s="11">
        <f t="shared" si="25"/>
        <v>0.12128232019439217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9" t="s">
        <v>17</v>
      </c>
      <c r="B31" s="10">
        <v>80760.85879003907</v>
      </c>
      <c r="C31" s="10">
        <v>139444.23957153319</v>
      </c>
      <c r="D31" s="10">
        <v>220205.09836157222</v>
      </c>
      <c r="E31" s="10">
        <v>93480.993000000002</v>
      </c>
      <c r="F31" s="10">
        <v>159322.24699999997</v>
      </c>
      <c r="G31" s="10">
        <v>252803.23999999996</v>
      </c>
      <c r="H31" s="11">
        <f t="shared" ref="H31:J31" si="26">IFERROR((E31-B31)/B31,"-")</f>
        <v>0.15750370167596356</v>
      </c>
      <c r="I31" s="11">
        <f t="shared" si="26"/>
        <v>0.14255165713223747</v>
      </c>
      <c r="J31" s="11">
        <f t="shared" si="26"/>
        <v>0.14803536285477945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H32" s="11"/>
      <c r="I32" s="11"/>
      <c r="J32" s="11"/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9">
    <mergeCell ref="B9:J9"/>
    <mergeCell ref="B6:D6"/>
    <mergeCell ref="A7:A8"/>
    <mergeCell ref="B7:B8"/>
    <mergeCell ref="C7:C8"/>
    <mergeCell ref="D7:D8"/>
    <mergeCell ref="E7:E8"/>
    <mergeCell ref="F7:F8"/>
    <mergeCell ref="E6:G6"/>
    <mergeCell ref="H6:J6"/>
    <mergeCell ref="G7:G8"/>
    <mergeCell ref="H7:H8"/>
    <mergeCell ref="I7:I8"/>
    <mergeCell ref="J7:J8"/>
    <mergeCell ref="A2:J2"/>
    <mergeCell ref="A3:J3"/>
    <mergeCell ref="B5:D5"/>
    <mergeCell ref="E5:G5"/>
    <mergeCell ref="H5:J5"/>
  </mergeCells>
  <printOptions horizontalCentered="1"/>
  <pageMargins left="0.51181102362204722" right="0.51181102362204722" top="1.6929133858267718" bottom="0.78740157480314965" header="0.31496062992125984" footer="0"/>
  <pageSetup paperSize="9" scale="8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Mónica Ferraz</cp:lastModifiedBy>
  <cp:lastPrinted>2024-12-04T15:32:06Z</cp:lastPrinted>
  <dcterms:created xsi:type="dcterms:W3CDTF">2020-02-17T16:00:40Z</dcterms:created>
  <dcterms:modified xsi:type="dcterms:W3CDTF">2025-07-08T14:14:16Z</dcterms:modified>
</cp:coreProperties>
</file>