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8_{9D2FFD78-B8E8-44FE-B726-5477AEACC9F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I29" i="1"/>
  <c r="J29" i="1"/>
  <c r="H2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9" i="1"/>
  <c r="J9" i="1"/>
  <c r="H9" i="1"/>
  <c r="I8" i="1"/>
  <c r="J8" i="1"/>
  <c r="H8" i="1"/>
  <c r="C23" i="1"/>
  <c r="C22" i="1" s="1"/>
  <c r="D23" i="1"/>
  <c r="D22" i="1" s="1"/>
  <c r="E23" i="1"/>
  <c r="E22" i="1" s="1"/>
  <c r="F23" i="1"/>
  <c r="F22" i="1" s="1"/>
  <c r="G23" i="1"/>
  <c r="G22" i="1" s="1"/>
  <c r="B23" i="1"/>
  <c r="B22" i="1" s="1"/>
  <c r="B15" i="1"/>
  <c r="C16" i="1"/>
  <c r="C15" i="1" s="1"/>
  <c r="D16" i="1"/>
  <c r="D15" i="1" s="1"/>
  <c r="E16" i="1"/>
  <c r="E15" i="1" s="1"/>
  <c r="F16" i="1"/>
  <c r="F15" i="1" s="1"/>
  <c r="G16" i="1"/>
  <c r="G15" i="1" s="1"/>
  <c r="B16" i="1"/>
  <c r="C9" i="1"/>
  <c r="C8" i="1" s="1"/>
  <c r="D9" i="1"/>
  <c r="D8" i="1" s="1"/>
  <c r="E9" i="1"/>
  <c r="E8" i="1" s="1"/>
  <c r="F9" i="1"/>
  <c r="F8" i="1" s="1"/>
  <c r="G9" i="1"/>
  <c r="G8" i="1" s="1"/>
  <c r="B9" i="1"/>
  <c r="B8" i="1" s="1"/>
  <c r="E29" i="1" l="1"/>
  <c r="C29" i="1"/>
  <c r="B29" i="1"/>
  <c r="D29" i="1"/>
  <c r="G29" i="1"/>
  <c r="F29" i="1"/>
</calcChain>
</file>

<file path=xl/sharedStrings.xml><?xml version="1.0" encoding="utf-8"?>
<sst xmlns="http://schemas.openxmlformats.org/spreadsheetml/2006/main" count="40" uniqueCount="22">
  <si>
    <t>Grupos de Mercadorias</t>
  </si>
  <si>
    <t>VARIAÇÃO ACUMULADA</t>
  </si>
  <si>
    <t>Carga</t>
  </si>
  <si>
    <t>Descarga</t>
  </si>
  <si>
    <t>total</t>
  </si>
  <si>
    <t>CONTINENTE E REGIÕES AUTÓNOMAS</t>
  </si>
  <si>
    <t>CARGA GERAL</t>
  </si>
  <si>
    <t>FRACIONADA</t>
  </si>
  <si>
    <t>CONTENTORES</t>
  </si>
  <si>
    <t>RO-RO</t>
  </si>
  <si>
    <t>GRANEL SÓLIDO</t>
  </si>
  <si>
    <t>GRANEL LÍQUIDO</t>
  </si>
  <si>
    <t>UNIÃO EUROPEIA</t>
  </si>
  <si>
    <t>EXTRA UNIÃO EUROPEIA</t>
  </si>
  <si>
    <t>Total</t>
  </si>
  <si>
    <t>Porto de Leixões</t>
  </si>
  <si>
    <t>Movimento de Mercadorias Segundo o Grupo e a Origem/Destino</t>
  </si>
  <si>
    <t>Toneladas</t>
  </si>
  <si>
    <t>2024</t>
  </si>
  <si>
    <t>2025</t>
  </si>
  <si>
    <t>JANEIRO/ABRIL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</si>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</sst>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,##0.000"/>
  </numFmts>
  <fonts count="9" x14ac:knownFonts="1">
    <font>
      <sz val="10"/>
      <name val="Arial"/>
    </font>
    <font>
      <b/>
      <i/>
      <sz val="10"/>
      <name val="Arial"/>
      <family val="2"/>
    </font>
    <font>
      <sz val="6"/>
      <color indexed="8"/>
      <name val="Arial"/>
      <family val="2"/>
    </font>
    <font>
      <b/>
      <sz val="8"/>
      <color indexed="9"/>
      <name val="Tahoma"/>
      <family val="2"/>
    </font>
    <font>
      <b/>
      <sz val="8"/>
      <color indexed="18"/>
      <name val="Tahoma"/>
      <family val="2"/>
    </font>
    <font>
      <sz val="8"/>
      <color indexed="8"/>
      <name val="Tahoma"/>
      <family val="2"/>
    </font>
    <font>
      <b/>
      <sz val="14"/>
      <color indexed="18"/>
      <name val="Tahoma"/>
      <family val="2"/>
    </font>
    <font>
      <b/>
      <sz val="12"/>
      <color indexed="18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8"/>
        <bgColor indexed="9"/>
      </patternFill>
    </fill>
    <fill>
      <gradientFill degree="90">
        <stop position="0">
          <color theme="0"/>
        </stop>
        <stop position="1">
          <color rgb="FFDDE7F2"/>
        </stop>
      </gradientFill>
    </fill>
  </fills>
  <borders count="8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2" xfId="0" applyNumberFormat="1" applyFont="1" applyFill="1" applyBorder="1" applyAlignment="1">
      <alignment horizontal="left" vertical="center" indent="1"/>
    </xf>
    <xf numFmtId="49" fontId="5" fillId="2" borderId="2" xfId="0" applyNumberFormat="1" applyFont="1" applyFill="1" applyBorder="1" applyAlignment="1">
      <alignment horizontal="left" vertical="center" indent="2"/>
    </xf>
    <xf numFmtId="9" fontId="4" fillId="2" borderId="2" xfId="1" applyFont="1" applyFill="1" applyBorder="1" applyAlignment="1">
      <alignment horizontal="right" vertical="center"/>
    </xf>
    <xf numFmtId="9" fontId="3" fillId="3" borderId="2" xfId="1" applyFont="1" applyFill="1" applyBorder="1" applyAlignment="1">
      <alignment horizontal="right" vertical="center"/>
    </xf>
    <xf numFmtId="3" fontId="8" fillId="0" borderId="0" xfId="0" applyNumberFormat="1" applyFont="1"/>
    <xf numFmtId="165" fontId="8" fillId="0" borderId="0" xfId="0" applyNumberFormat="1" applyFont="1"/>
    <xf numFmtId="49" fontId="4" fillId="4" borderId="2" xfId="0" applyNumberFormat="1" applyFont="1" applyFill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right" vertical="center"/>
    </xf>
    <xf numFmtId="9" fontId="4" fillId="4" borderId="2" xfId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7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showZeros="0" tabSelected="1" zoomScaleNormal="100" workbookViewId="0">
      <selection activeCell="L29" sqref="L29"/>
    </sheetView>
  </sheetViews>
  <sheetFormatPr defaultRowHeight="12.75" x14ac:dyDescent="0.2"/>
  <cols>
    <col min="1" max="1" width="40" customWidth="1" collapsed="1"/>
    <col min="2" max="7" width="13.28515625" customWidth="1" collapsed="1"/>
    <col min="8" max="10" width="10" customWidth="1" collapsed="1"/>
  </cols>
  <sheetData>
    <row r="1" spans="1:10" s="1" customFormat="1" ht="11.25" customHeight="1" x14ac:dyDescent="0.15"/>
    <row r="2" spans="1:10" s="1" customFormat="1" ht="23.45" customHeight="1" x14ac:dyDescent="0.1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15" customHeight="1" x14ac:dyDescent="0.2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s="1" customFormat="1" ht="15.75" customHeight="1" x14ac:dyDescent="0.15">
      <c r="I4" s="10" t="s">
        <v>17</v>
      </c>
    </row>
    <row r="5" spans="1:10" s="1" customFormat="1" ht="18.2" customHeight="1" x14ac:dyDescent="0.15">
      <c r="A5" s="2"/>
      <c r="B5" s="25" t="s">
        <v>18</v>
      </c>
      <c r="C5" s="26"/>
      <c r="D5" s="27"/>
      <c r="E5" s="25" t="s">
        <v>19</v>
      </c>
      <c r="F5" s="26"/>
      <c r="G5" s="27"/>
      <c r="H5" s="24" t="s">
        <v>21</v>
      </c>
      <c r="I5" s="20"/>
      <c r="J5" s="20"/>
    </row>
    <row r="6" spans="1:10" s="1" customFormat="1" ht="18.2" customHeight="1" x14ac:dyDescent="0.15">
      <c r="A6" s="4" t="s">
        <v>0</v>
      </c>
      <c r="B6" s="20" t="s">
        <v>20</v>
      </c>
      <c r="C6" s="20"/>
      <c r="D6" s="20"/>
      <c r="E6" s="20" t="str">
        <f>B6</f>
        <v>JANEIRO/ABRIL</v>
      </c>
      <c r="F6" s="20"/>
      <c r="G6" s="20"/>
      <c r="H6" s="21" t="s">
        <v>1</v>
      </c>
      <c r="I6" s="21"/>
      <c r="J6" s="21"/>
    </row>
    <row r="7" spans="1:10" s="1" customFormat="1" ht="18.2" customHeight="1" x14ac:dyDescent="0.15">
      <c r="A7" s="5"/>
      <c r="B7" s="3" t="s">
        <v>2</v>
      </c>
      <c r="C7" s="3" t="s">
        <v>3</v>
      </c>
      <c r="D7" s="3" t="s">
        <v>4</v>
      </c>
      <c r="E7" s="3" t="s">
        <v>2</v>
      </c>
      <c r="F7" s="3" t="s">
        <v>3</v>
      </c>
      <c r="G7" s="3" t="s">
        <v>4</v>
      </c>
      <c r="H7" s="3" t="s">
        <v>2</v>
      </c>
      <c r="I7" s="3" t="s">
        <v>3</v>
      </c>
      <c r="J7" s="3" t="s">
        <v>4</v>
      </c>
    </row>
    <row r="8" spans="1:10" s="1" customFormat="1" ht="18" customHeight="1" x14ac:dyDescent="0.15">
      <c r="A8" s="17" t="s">
        <v>5</v>
      </c>
      <c r="B8" s="18">
        <f>SUM(B9+B13+B14)</f>
        <v>210881.15169746656</v>
      </c>
      <c r="C8" s="18">
        <f t="shared" ref="C8:G8" si="0">SUM(C9+C13+C14)</f>
        <v>781608.19532899989</v>
      </c>
      <c r="D8" s="18">
        <f t="shared" si="0"/>
        <v>992489.34702646639</v>
      </c>
      <c r="E8" s="18">
        <f t="shared" si="0"/>
        <v>212895.932</v>
      </c>
      <c r="F8" s="18">
        <f t="shared" si="0"/>
        <v>733640.70199999993</v>
      </c>
      <c r="G8" s="18">
        <f t="shared" si="0"/>
        <v>946536.63399999996</v>
      </c>
      <c r="H8" s="19">
        <f>IFERROR((E8-B8)/B8,"-")</f>
        <v>9.5541032772045887E-3</v>
      </c>
      <c r="I8" s="19">
        <f t="shared" ref="I8:J23" si="1">IFERROR((F8-C8)/C8,"-")</f>
        <v>-6.1370253812153483E-2</v>
      </c>
      <c r="J8" s="19">
        <f t="shared" si="1"/>
        <v>-4.6300459711877413E-2</v>
      </c>
    </row>
    <row r="9" spans="1:10" s="1" customFormat="1" ht="18" customHeight="1" x14ac:dyDescent="0.15">
      <c r="A9" s="11" t="s">
        <v>6</v>
      </c>
      <c r="B9" s="6">
        <f>SUM(B10:B12)</f>
        <v>210881.15169746656</v>
      </c>
      <c r="C9" s="6">
        <f t="shared" ref="C9:G9" si="2">SUM(C10:C12)</f>
        <v>133517.4633289999</v>
      </c>
      <c r="D9" s="6">
        <f t="shared" si="2"/>
        <v>344398.61502646649</v>
      </c>
      <c r="E9" s="6">
        <f t="shared" si="2"/>
        <v>212895.932</v>
      </c>
      <c r="F9" s="6">
        <f t="shared" si="2"/>
        <v>136897.32800000001</v>
      </c>
      <c r="G9" s="6">
        <f t="shared" si="2"/>
        <v>349793.26</v>
      </c>
      <c r="H9" s="13">
        <f>IFERROR((E9-B9)/B9,"-")</f>
        <v>9.5541032772045887E-3</v>
      </c>
      <c r="I9" s="13">
        <f t="shared" si="1"/>
        <v>2.5314026994894236E-2</v>
      </c>
      <c r="J9" s="13">
        <f t="shared" si="1"/>
        <v>1.5663956642563585E-2</v>
      </c>
    </row>
    <row r="10" spans="1:10" s="1" customFormat="1" ht="15" customHeight="1" x14ac:dyDescent="0.15">
      <c r="A10" s="12" t="s">
        <v>7</v>
      </c>
      <c r="B10" s="7">
        <v>5350.027</v>
      </c>
      <c r="C10" s="7">
        <v>1044.308</v>
      </c>
      <c r="D10" s="7">
        <v>6394.335</v>
      </c>
      <c r="E10" s="7">
        <v>7618.1040000000003</v>
      </c>
      <c r="F10" s="7">
        <v>744.09699999999998</v>
      </c>
      <c r="G10" s="7">
        <v>8362.2010000000009</v>
      </c>
      <c r="H10" s="13">
        <f t="shared" ref="H10:J28" si="3">IFERROR((E10-B10)/B10,"-")</f>
        <v>0.42393748667062808</v>
      </c>
      <c r="I10" s="13">
        <f t="shared" si="1"/>
        <v>-0.28747361889404277</v>
      </c>
      <c r="J10" s="13">
        <f t="shared" si="1"/>
        <v>0.30775147063768177</v>
      </c>
    </row>
    <row r="11" spans="1:10" s="1" customFormat="1" ht="15" customHeight="1" x14ac:dyDescent="0.15">
      <c r="A11" s="12" t="s">
        <v>8</v>
      </c>
      <c r="B11" s="7">
        <v>205531.12469746656</v>
      </c>
      <c r="C11" s="7">
        <v>132473.15532899991</v>
      </c>
      <c r="D11" s="7">
        <v>338004.28002646647</v>
      </c>
      <c r="E11" s="7">
        <v>205277.82800000001</v>
      </c>
      <c r="F11" s="7">
        <v>136153.231</v>
      </c>
      <c r="G11" s="7">
        <v>341431.05900000001</v>
      </c>
      <c r="H11" s="13">
        <f t="shared" si="3"/>
        <v>-1.2324006781911465E-3</v>
      </c>
      <c r="I11" s="13">
        <f t="shared" si="1"/>
        <v>2.7779784227684012E-2</v>
      </c>
      <c r="J11" s="13">
        <f t="shared" si="1"/>
        <v>1.0138270951081493E-2</v>
      </c>
    </row>
    <row r="12" spans="1:10" s="1" customFormat="1" ht="15" customHeight="1" x14ac:dyDescent="0.15">
      <c r="A12" s="12" t="s">
        <v>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13" t="str">
        <f t="shared" si="3"/>
        <v>-</v>
      </c>
      <c r="I12" s="13" t="str">
        <f t="shared" si="1"/>
        <v>-</v>
      </c>
      <c r="J12" s="13" t="str">
        <f t="shared" si="1"/>
        <v>-</v>
      </c>
    </row>
    <row r="13" spans="1:10" s="1" customFormat="1" ht="18" customHeight="1" x14ac:dyDescent="0.15">
      <c r="A13" s="11" t="s">
        <v>10</v>
      </c>
      <c r="B13" s="6">
        <v>0</v>
      </c>
      <c r="C13" s="6">
        <v>75649.5</v>
      </c>
      <c r="D13" s="6">
        <v>75649.5</v>
      </c>
      <c r="E13" s="6">
        <v>0</v>
      </c>
      <c r="F13" s="6">
        <v>62007</v>
      </c>
      <c r="G13" s="6">
        <v>62007</v>
      </c>
      <c r="H13" s="13" t="str">
        <f t="shared" si="3"/>
        <v>-</v>
      </c>
      <c r="I13" s="13">
        <f t="shared" si="1"/>
        <v>-0.18033827057680488</v>
      </c>
      <c r="J13" s="13">
        <f t="shared" si="1"/>
        <v>-0.18033827057680488</v>
      </c>
    </row>
    <row r="14" spans="1:10" s="1" customFormat="1" ht="18" customHeight="1" x14ac:dyDescent="0.15">
      <c r="A14" s="11" t="s">
        <v>11</v>
      </c>
      <c r="B14" s="6">
        <v>0</v>
      </c>
      <c r="C14" s="6">
        <v>572441.23199999996</v>
      </c>
      <c r="D14" s="6">
        <v>572441.23199999996</v>
      </c>
      <c r="E14" s="6">
        <v>0</v>
      </c>
      <c r="F14" s="6">
        <v>534736.37399999995</v>
      </c>
      <c r="G14" s="6">
        <v>534736.37399999995</v>
      </c>
      <c r="H14" s="13" t="str">
        <f t="shared" si="3"/>
        <v>-</v>
      </c>
      <c r="I14" s="13">
        <f t="shared" si="1"/>
        <v>-6.5866775298953323E-2</v>
      </c>
      <c r="J14" s="13">
        <f t="shared" si="1"/>
        <v>-6.5866775298953323E-2</v>
      </c>
    </row>
    <row r="15" spans="1:10" s="1" customFormat="1" ht="18" customHeight="1" x14ac:dyDescent="0.15">
      <c r="A15" s="17" t="s">
        <v>12</v>
      </c>
      <c r="B15" s="18">
        <f>SUM(B16+B20+B21)</f>
        <v>727461.65517102287</v>
      </c>
      <c r="C15" s="18">
        <f t="shared" ref="C15:G15" si="4">SUM(C16+C20+C21)</f>
        <v>1427791.9299153364</v>
      </c>
      <c r="D15" s="18">
        <f t="shared" si="4"/>
        <v>2155253.5850863596</v>
      </c>
      <c r="E15" s="18">
        <f t="shared" si="4"/>
        <v>721134.10800000001</v>
      </c>
      <c r="F15" s="18">
        <f t="shared" si="4"/>
        <v>1388199.966</v>
      </c>
      <c r="G15" s="18">
        <f t="shared" si="4"/>
        <v>2109334.074</v>
      </c>
      <c r="H15" s="19">
        <f t="shared" si="3"/>
        <v>-8.698117799123422E-3</v>
      </c>
      <c r="I15" s="19">
        <f t="shared" si="1"/>
        <v>-2.7729505319226796E-2</v>
      </c>
      <c r="J15" s="19">
        <f t="shared" si="1"/>
        <v>-2.1305850691587948E-2</v>
      </c>
    </row>
    <row r="16" spans="1:10" s="1" customFormat="1" ht="18" customHeight="1" x14ac:dyDescent="0.15">
      <c r="A16" s="11" t="s">
        <v>6</v>
      </c>
      <c r="B16" s="6">
        <f>SUM(B17:B19)</f>
        <v>678852.66117102292</v>
      </c>
      <c r="C16" s="6">
        <f t="shared" ref="C16:G16" si="5">SUM(C17:C19)</f>
        <v>953391.85291533649</v>
      </c>
      <c r="D16" s="6">
        <f t="shared" si="5"/>
        <v>1632244.5140863594</v>
      </c>
      <c r="E16" s="6">
        <f t="shared" si="5"/>
        <v>673097.94499999995</v>
      </c>
      <c r="F16" s="6">
        <f t="shared" si="5"/>
        <v>1029087.723</v>
      </c>
      <c r="G16" s="6">
        <f t="shared" si="5"/>
        <v>1702185.6680000001</v>
      </c>
      <c r="H16" s="13">
        <f t="shared" si="3"/>
        <v>-8.4771210310880529E-3</v>
      </c>
      <c r="I16" s="13">
        <f t="shared" si="1"/>
        <v>7.9396388644602231E-2</v>
      </c>
      <c r="J16" s="13">
        <f t="shared" si="1"/>
        <v>4.2849679266828387E-2</v>
      </c>
    </row>
    <row r="17" spans="1:10" s="1" customFormat="1" ht="15" customHeight="1" x14ac:dyDescent="0.15">
      <c r="A17" s="12" t="s">
        <v>7</v>
      </c>
      <c r="B17" s="7">
        <v>86243.031000000003</v>
      </c>
      <c r="C17" s="7">
        <v>2114.1149999999998</v>
      </c>
      <c r="D17" s="7">
        <v>88357.146000000008</v>
      </c>
      <c r="E17" s="7">
        <v>78682.596999999994</v>
      </c>
      <c r="F17" s="7">
        <v>3259.261</v>
      </c>
      <c r="G17" s="7">
        <v>81941.857999999993</v>
      </c>
      <c r="H17" s="13">
        <f t="shared" si="3"/>
        <v>-8.7664289071658533E-2</v>
      </c>
      <c r="I17" s="13">
        <f t="shared" si="1"/>
        <v>0.54166684404585386</v>
      </c>
      <c r="J17" s="13">
        <f t="shared" si="1"/>
        <v>-7.2606328864447636E-2</v>
      </c>
    </row>
    <row r="18" spans="1:10" s="1" customFormat="1" ht="15" customHeight="1" x14ac:dyDescent="0.15">
      <c r="A18" s="12" t="s">
        <v>8</v>
      </c>
      <c r="B18" s="7">
        <v>463123.32170764398</v>
      </c>
      <c r="C18" s="7">
        <v>760533.87592412555</v>
      </c>
      <c r="D18" s="7">
        <v>1223657.1976317696</v>
      </c>
      <c r="E18" s="7">
        <v>382402.68099999998</v>
      </c>
      <c r="F18" s="7">
        <v>747139.12399999995</v>
      </c>
      <c r="G18" s="7">
        <v>1129541.8049999999</v>
      </c>
      <c r="H18" s="13">
        <f t="shared" si="3"/>
        <v>-0.17429621209747787</v>
      </c>
      <c r="I18" s="13">
        <f t="shared" si="1"/>
        <v>-1.7612301500507938E-2</v>
      </c>
      <c r="J18" s="13">
        <f t="shared" si="1"/>
        <v>-7.6913201519116486E-2</v>
      </c>
    </row>
    <row r="19" spans="1:10" s="1" customFormat="1" ht="15" customHeight="1" x14ac:dyDescent="0.15">
      <c r="A19" s="12" t="s">
        <v>9</v>
      </c>
      <c r="B19" s="7">
        <v>129486.30846337891</v>
      </c>
      <c r="C19" s="7">
        <v>190743.86199121093</v>
      </c>
      <c r="D19" s="7">
        <v>320230.17045458982</v>
      </c>
      <c r="E19" s="7">
        <v>212012.66699999999</v>
      </c>
      <c r="F19" s="7">
        <v>278689.33799999999</v>
      </c>
      <c r="G19" s="7">
        <v>490702.005</v>
      </c>
      <c r="H19" s="13">
        <f t="shared" si="3"/>
        <v>0.63733656103078296</v>
      </c>
      <c r="I19" s="13">
        <f t="shared" si="1"/>
        <v>0.46106582456027551</v>
      </c>
      <c r="J19" s="13">
        <f t="shared" si="1"/>
        <v>0.53234157888188083</v>
      </c>
    </row>
    <row r="20" spans="1:10" s="1" customFormat="1" ht="18" customHeight="1" x14ac:dyDescent="0.15">
      <c r="A20" s="11" t="s">
        <v>10</v>
      </c>
      <c r="B20" s="6">
        <v>48608.993999999999</v>
      </c>
      <c r="C20" s="6">
        <v>316885.58</v>
      </c>
      <c r="D20" s="6">
        <v>365494.57400000002</v>
      </c>
      <c r="E20" s="6">
        <v>48036.163</v>
      </c>
      <c r="F20" s="6">
        <v>218961.91</v>
      </c>
      <c r="G20" s="6">
        <v>266998.07299999997</v>
      </c>
      <c r="H20" s="13">
        <f t="shared" si="3"/>
        <v>-1.1784465237029969E-2</v>
      </c>
      <c r="I20" s="13">
        <f t="shared" si="1"/>
        <v>-0.30901901563334</v>
      </c>
      <c r="J20" s="13">
        <f t="shared" si="1"/>
        <v>-0.26948827152766441</v>
      </c>
    </row>
    <row r="21" spans="1:10" s="1" customFormat="1" ht="18" customHeight="1" x14ac:dyDescent="0.15">
      <c r="A21" s="11" t="s">
        <v>11</v>
      </c>
      <c r="B21" s="6">
        <v>0</v>
      </c>
      <c r="C21" s="6">
        <v>157514.497</v>
      </c>
      <c r="D21" s="6">
        <v>157514.497</v>
      </c>
      <c r="E21" s="6">
        <v>0</v>
      </c>
      <c r="F21" s="6">
        <v>140150.33300000001</v>
      </c>
      <c r="G21" s="6">
        <v>140150.33300000001</v>
      </c>
      <c r="H21" s="13" t="str">
        <f t="shared" si="3"/>
        <v>-</v>
      </c>
      <c r="I21" s="13">
        <f t="shared" si="1"/>
        <v>-0.11023851347473108</v>
      </c>
      <c r="J21" s="13">
        <f t="shared" si="1"/>
        <v>-0.11023851347473108</v>
      </c>
    </row>
    <row r="22" spans="1:10" s="1" customFormat="1" ht="18" customHeight="1" x14ac:dyDescent="0.15">
      <c r="A22" s="17" t="s">
        <v>13</v>
      </c>
      <c r="B22" s="18">
        <f>SUM(B23+B27+B28)</f>
        <v>657731.2429266636</v>
      </c>
      <c r="C22" s="18">
        <f t="shared" ref="C22:G22" si="6">SUM(C23+C27+C28)</f>
        <v>769380.45513428876</v>
      </c>
      <c r="D22" s="18">
        <f t="shared" si="6"/>
        <v>1427111.6980609524</v>
      </c>
      <c r="E22" s="18">
        <f t="shared" si="6"/>
        <v>694670.42700000003</v>
      </c>
      <c r="F22" s="18">
        <f t="shared" si="6"/>
        <v>793604.06299999997</v>
      </c>
      <c r="G22" s="18">
        <f t="shared" si="6"/>
        <v>1488274.4900000002</v>
      </c>
      <c r="H22" s="19">
        <f t="shared" si="3"/>
        <v>5.6161516532148535E-2</v>
      </c>
      <c r="I22" s="19">
        <f t="shared" si="1"/>
        <v>3.1484563591472031E-2</v>
      </c>
      <c r="J22" s="19">
        <f t="shared" si="1"/>
        <v>4.2857746889855275E-2</v>
      </c>
    </row>
    <row r="23" spans="1:10" s="1" customFormat="1" ht="18" customHeight="1" x14ac:dyDescent="0.15">
      <c r="A23" s="11" t="s">
        <v>6</v>
      </c>
      <c r="B23" s="6">
        <f>SUM(B24:B26)</f>
        <v>657731.2429266636</v>
      </c>
      <c r="C23" s="6">
        <f t="shared" ref="C23:G23" si="7">SUM(C24:C26)</f>
        <v>384520.73013428878</v>
      </c>
      <c r="D23" s="6">
        <f t="shared" si="7"/>
        <v>1042251.9730609524</v>
      </c>
      <c r="E23" s="6">
        <f t="shared" si="7"/>
        <v>694670.42700000003</v>
      </c>
      <c r="F23" s="6">
        <f t="shared" si="7"/>
        <v>386621.67</v>
      </c>
      <c r="G23" s="6">
        <f t="shared" si="7"/>
        <v>1081292.0970000001</v>
      </c>
      <c r="H23" s="13">
        <f t="shared" si="3"/>
        <v>5.6161516532148535E-2</v>
      </c>
      <c r="I23" s="13">
        <f t="shared" si="1"/>
        <v>5.4637882981691983E-3</v>
      </c>
      <c r="J23" s="13">
        <f t="shared" si="1"/>
        <v>3.7457471847611043E-2</v>
      </c>
    </row>
    <row r="24" spans="1:10" s="1" customFormat="1" ht="15" customHeight="1" x14ac:dyDescent="0.15">
      <c r="A24" s="12" t="s">
        <v>7</v>
      </c>
      <c r="B24" s="7">
        <v>122138.35078997802</v>
      </c>
      <c r="C24" s="7">
        <v>223123.30600000001</v>
      </c>
      <c r="D24" s="7">
        <v>345261.65678997803</v>
      </c>
      <c r="E24" s="7">
        <v>106191.82799999999</v>
      </c>
      <c r="F24" s="7">
        <v>158058.386</v>
      </c>
      <c r="G24" s="7">
        <v>264250.21399999998</v>
      </c>
      <c r="H24" s="13">
        <f t="shared" si="3"/>
        <v>-0.13056114387362852</v>
      </c>
      <c r="I24" s="13">
        <f t="shared" si="3"/>
        <v>-0.29160969854041158</v>
      </c>
      <c r="J24" s="13">
        <f t="shared" si="3"/>
        <v>-0.23463782090131471</v>
      </c>
    </row>
    <row r="25" spans="1:10" s="1" customFormat="1" ht="15" customHeight="1" x14ac:dyDescent="0.15">
      <c r="A25" s="12" t="s">
        <v>8</v>
      </c>
      <c r="B25" s="7">
        <v>534930.32113668555</v>
      </c>
      <c r="C25" s="7">
        <v>161397.4241342888</v>
      </c>
      <c r="D25" s="7">
        <v>696327.74527097435</v>
      </c>
      <c r="E25" s="7">
        <v>587617.45900000003</v>
      </c>
      <c r="F25" s="7">
        <v>228557.45199999999</v>
      </c>
      <c r="G25" s="7">
        <v>816174.91100000008</v>
      </c>
      <c r="H25" s="13">
        <f t="shared" si="3"/>
        <v>9.8493459393661567E-2</v>
      </c>
      <c r="I25" s="13">
        <f t="shared" si="3"/>
        <v>0.41611585950610647</v>
      </c>
      <c r="J25" s="13">
        <f t="shared" si="3"/>
        <v>0.17211315582777401</v>
      </c>
    </row>
    <row r="26" spans="1:10" s="1" customFormat="1" ht="15" customHeight="1" x14ac:dyDescent="0.15">
      <c r="A26" s="12" t="s">
        <v>9</v>
      </c>
      <c r="B26" s="7">
        <v>662.57100000000003</v>
      </c>
      <c r="C26" s="7">
        <v>0</v>
      </c>
      <c r="D26" s="7">
        <v>662.57100000000003</v>
      </c>
      <c r="E26" s="7">
        <v>861.14</v>
      </c>
      <c r="F26" s="7">
        <v>5.8319999999999999</v>
      </c>
      <c r="G26" s="7">
        <v>866.97199999999998</v>
      </c>
      <c r="H26" s="13">
        <f t="shared" si="3"/>
        <v>0.29969467423113894</v>
      </c>
      <c r="I26" s="13" t="str">
        <f t="shared" si="3"/>
        <v>-</v>
      </c>
      <c r="J26" s="13">
        <f t="shared" si="3"/>
        <v>0.30849674978228742</v>
      </c>
    </row>
    <row r="27" spans="1:10" s="1" customFormat="1" ht="18" customHeight="1" x14ac:dyDescent="0.15">
      <c r="A27" s="11" t="s">
        <v>10</v>
      </c>
      <c r="B27" s="6">
        <v>0</v>
      </c>
      <c r="C27" s="6">
        <v>4205.5829999999996</v>
      </c>
      <c r="D27" s="6">
        <v>4205.5829999999996</v>
      </c>
      <c r="E27" s="6">
        <v>0</v>
      </c>
      <c r="F27" s="6">
        <v>7142.4859999999999</v>
      </c>
      <c r="G27" s="6">
        <v>7142.4859999999999</v>
      </c>
      <c r="H27" s="13" t="str">
        <f t="shared" si="3"/>
        <v>-</v>
      </c>
      <c r="I27" s="13">
        <f t="shared" si="3"/>
        <v>0.69833433319470817</v>
      </c>
      <c r="J27" s="13">
        <f t="shared" si="3"/>
        <v>0.69833433319470817</v>
      </c>
    </row>
    <row r="28" spans="1:10" s="1" customFormat="1" ht="18" customHeight="1" x14ac:dyDescent="0.15">
      <c r="A28" s="11" t="s">
        <v>11</v>
      </c>
      <c r="B28" s="6">
        <v>0</v>
      </c>
      <c r="C28" s="6">
        <v>380654.14199999999</v>
      </c>
      <c r="D28" s="6">
        <v>380654.14199999999</v>
      </c>
      <c r="E28" s="6">
        <v>0</v>
      </c>
      <c r="F28" s="6">
        <v>399839.90700000001</v>
      </c>
      <c r="G28" s="6">
        <v>399839.90700000001</v>
      </c>
      <c r="H28" s="13" t="str">
        <f t="shared" si="3"/>
        <v>-</v>
      </c>
      <c r="I28" s="13">
        <f t="shared" si="3"/>
        <v>5.0402091776003882E-2</v>
      </c>
      <c r="J28" s="13">
        <f t="shared" si="3"/>
        <v>5.0402091776003882E-2</v>
      </c>
    </row>
    <row r="29" spans="1:10" s="1" customFormat="1" ht="18" customHeight="1" x14ac:dyDescent="0.15">
      <c r="A29" s="8" t="s">
        <v>14</v>
      </c>
      <c r="B29" s="9">
        <f>SUM(B8+B15+B22)</f>
        <v>1596074.0497951531</v>
      </c>
      <c r="C29" s="9">
        <f t="shared" ref="C29:G29" si="8">SUM(C8+C15+C22)</f>
        <v>2978780.5803786251</v>
      </c>
      <c r="D29" s="9">
        <f t="shared" si="8"/>
        <v>4574854.6301737782</v>
      </c>
      <c r="E29" s="9">
        <f t="shared" si="8"/>
        <v>1628700.4670000002</v>
      </c>
      <c r="F29" s="9">
        <f t="shared" si="8"/>
        <v>2915444.7310000001</v>
      </c>
      <c r="G29" s="9">
        <f t="shared" si="8"/>
        <v>4544145.1980000008</v>
      </c>
      <c r="H29" s="14">
        <f>IFERROR((E29-B29)/B29,"-")</f>
        <v>2.0441668861814092E-2</v>
      </c>
      <c r="I29" s="14">
        <f t="shared" ref="I29:J29" si="9">IFERROR((F29-C29)/C29,"-")</f>
        <v>-2.1262341306983571E-2</v>
      </c>
      <c r="J29" s="14">
        <f t="shared" si="9"/>
        <v>-6.7126574845091545E-3</v>
      </c>
    </row>
    <row r="31" spans="1:10" s="15" customFormat="1" ht="11.25" x14ac:dyDescent="0.2"/>
    <row r="32" spans="1:10" s="15" customFormat="1" ht="11.25" x14ac:dyDescent="0.2">
      <c r="B32" s="16"/>
      <c r="C32" s="16"/>
      <c r="D32" s="16"/>
      <c r="E32" s="16"/>
      <c r="F32" s="16"/>
      <c r="G32" s="16"/>
    </row>
    <row r="33" s="15" customFormat="1" ht="11.25" x14ac:dyDescent="0.2"/>
  </sheetData>
  <mergeCells count="8">
    <mergeCell ref="B6:D6"/>
    <mergeCell ref="E6:G6"/>
    <mergeCell ref="H6:J6"/>
    <mergeCell ref="A2:J2"/>
    <mergeCell ref="A3:J3"/>
    <mergeCell ref="H5:J5"/>
    <mergeCell ref="B5:D5"/>
    <mergeCell ref="E5:G5"/>
  </mergeCells>
  <printOptions horizontalCentered="1"/>
  <pageMargins left="0.51181102362204722" right="0.51181102362204722" top="1.4960629921259843" bottom="0.59055118110236227" header="0.31496062992125984" footer="0.51181102362204722"/>
  <pageSetup paperSize="9" scale="92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2025-06-06T15:30:31Z</cp:lastPrinted>
  <dcterms:created xsi:type="dcterms:W3CDTF">2020-04-20T10:55:15Z</dcterms:created>
  <dcterms:modified xsi:type="dcterms:W3CDTF">2025-06-06T15:30:57Z</dcterms:modified>
</cp:coreProperties>
</file>