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>
    <mc:Choice Requires="x15">
      <x15ac:absPath xmlns:x15ac="http://schemas.microsoft.com/office/spreadsheetml/2010/11/ac" url="C:\Users\franc\Downloads\"/>
    </mc:Choice>
  </mc:AlternateContent>
  <xr:revisionPtr revIDLastSave="0" documentId="13_ncr:1_{B3E1C98F-13C8-4975-BFBD-3BF8ABAA0DCC}" xr6:coauthVersionLast="47" xr6:coauthVersionMax="47" xr10:uidLastSave="{00000000-0000-0000-0000-000000000000}"/>
  <bookViews>
    <workbookView xWindow="-120" yWindow="-120" windowWidth="38640" windowHeight="15720" xr2:uid="{00000000-000D-0000-FFFF-FFFF00000000}" activeTab="0"/>
  </bookViews>
  <sheets>
    <sheet name="Sheet 1" sheetId="1" r:id="rId1"/>
  </sheets>
  <definedNames>
    <definedName name="_xlnm.Print_Area" localSheetId="0">'Sheet 1'!$A$1:$J$31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fWatxImgA+Yf1mg1/7TI+NsdFtpVyjX76LWI0hJWms="/>
    </ext>
  </extLst>
</workbook>
</file>

<file path=xl/calcChain.xml><?xml version="1.0" encoding="utf-8"?>
<calcChain xmlns="http://schemas.openxmlformats.org/spreadsheetml/2006/main">
  <c r="J31" i="1" l="1"/>
  <c r="H31" i="1"/>
  <c r="I31" i="1"/>
  <c r="J30" i="1"/>
  <c r="I30" i="1"/>
  <c r="H30" i="1"/>
  <c r="G29" i="1"/>
  <c r="F29" i="1"/>
  <c r="E29" i="1"/>
  <c r="D29" i="1"/>
  <c r="C29" i="1"/>
  <c r="B29" i="1"/>
  <c r="J28" i="1"/>
  <c r="I28" i="1"/>
  <c r="H28" i="1"/>
  <c r="J27" i="1"/>
  <c r="I27" i="1"/>
  <c r="H27" i="1"/>
  <c r="J26" i="1"/>
  <c r="I26" i="1"/>
  <c r="H26" i="1"/>
  <c r="H25" i="1"/>
  <c r="G25" i="1"/>
  <c r="J25" i="1" s="1"/>
  <c r="F25" i="1"/>
  <c r="I25" i="1" s="1"/>
  <c r="E25" i="1"/>
  <c r="D25" i="1"/>
  <c r="C25" i="1"/>
  <c r="B25" i="1"/>
  <c r="J23" i="1"/>
  <c r="I23" i="1"/>
  <c r="H23" i="1"/>
  <c r="J22" i="1"/>
  <c r="I22" i="1"/>
  <c r="H22" i="1"/>
  <c r="G21" i="1"/>
  <c r="J21" i="1" s="1"/>
  <c r="F21" i="1"/>
  <c r="E21" i="1"/>
  <c r="H21" i="1" s="1"/>
  <c r="D21" i="1"/>
  <c r="C21" i="1"/>
  <c r="I21" i="1" s="1"/>
  <c r="B21" i="1"/>
  <c r="J20" i="1"/>
  <c r="I20" i="1"/>
  <c r="H20" i="1"/>
  <c r="J19" i="1"/>
  <c r="I19" i="1"/>
  <c r="H19" i="1"/>
  <c r="J18" i="1"/>
  <c r="I18" i="1"/>
  <c r="H18" i="1"/>
  <c r="I17" i="1"/>
  <c r="G17" i="1"/>
  <c r="J17" i="1" s="1"/>
  <c r="F17" i="1"/>
  <c r="E17" i="1"/>
  <c r="H17" i="1" s="1"/>
  <c r="D17" i="1"/>
  <c r="C17" i="1"/>
  <c r="B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I11" i="1"/>
  <c r="G11" i="1"/>
  <c r="G10" i="1" s="1"/>
  <c r="J10" i="1" s="1"/>
  <c r="F11" i="1"/>
  <c r="E11" i="1"/>
  <c r="H11" i="1" s="1"/>
  <c r="D11" i="1"/>
  <c r="C11" i="1"/>
  <c r="B11" i="1"/>
  <c r="F10" i="1"/>
  <c r="I10" i="1" s="1"/>
  <c r="D10" i="1"/>
  <c r="C10" i="1"/>
  <c r="B10" i="1"/>
  <c r="H29" i="1" l="1"/>
  <c r="J29" i="1"/>
  <c r="I29" i="1"/>
  <c r="E10" i="1"/>
  <c r="H10" i="1" s="1"/>
  <c r="J11" i="1"/>
</calcChain>
</file>

<file path=xl/sharedStrings.xml><?xml version="1.0" encoding="utf-8"?>
<sst xmlns="http://schemas.openxmlformats.org/spreadsheetml/2006/main" count="40" uniqueCount="32">
  <si>
    <t>Movimento de Unidades em Tráfego Roll-On/ Roll-Off</t>
  </si>
  <si>
    <t>Unidades RO/ RO</t>
  </si>
  <si>
    <t>Variação Acumulada</t>
  </si>
  <si>
    <t>Carga</t>
  </si>
  <si>
    <t>Descarga</t>
  </si>
  <si>
    <t>Total</t>
  </si>
  <si>
    <t>MOVIMENTO GERAL</t>
  </si>
  <si>
    <t xml:space="preserve">   Nº Unidades</t>
  </si>
  <si>
    <t xml:space="preserve">      C/ auto-propulsão</t>
  </si>
  <si>
    <t xml:space="preserve">      S/ auto-propulsão</t>
  </si>
  <si>
    <t xml:space="preserve">   Toneladas</t>
  </si>
  <si>
    <t>Taras</t>
  </si>
  <si>
    <t>Conteúdo</t>
  </si>
  <si>
    <t>MOV. DE CONTENTORES EM RO/RO</t>
  </si>
  <si>
    <t xml:space="preserve">   Nº de contentores</t>
  </si>
  <si>
    <t xml:space="preserve">   TEU</t>
  </si>
  <si>
    <t xml:space="preserve">         Tara</t>
  </si>
  <si>
    <t xml:space="preserve">         Conteúdo</t>
  </si>
  <si>
    <t>Porto de Leixões</t>
  </si>
  <si>
    <t>2024</t>
  </si>
  <si>
    <t>2025</t>
  </si>
  <si>
    <t>JANEIRO/MARÇO</t>
  </si>
  <si>
    <t>2024/2025</t>
  </si>
  <si>
    <t>MERC. EM REBOQUES RODOV.</t>
  </si>
  <si>
    <t>CARAVANAS E OUTROS REBOQUES</t>
  </si>
  <si>
    <t>MERC.EM VAG., MAFIS E BATELÕES</t>
  </si>
  <si>
    <t>MERC.EM VEÍC.ROD.AUT.E C/ REB.</t>
  </si>
  <si>
    <t>AUTOCARROS DE PASSAGEIROS</t>
  </si>
  <si>
    <t>VEÍC. AUTOMÓVEIS  IMPORT/EXPORT</t>
  </si>
  <si>
    <t>UNID. DE AUTO-PROPULSÃO, N/D</t>
  </si>
  <si>
    <t>Cheio</t>
  </si>
  <si>
    <t>Vazio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</si>
</sst>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9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0"/>
      <name val="Tahoma"/>
    </font>
    <font>
      <sz val="10"/>
      <name val="Arial"/>
    </font>
    <font>
      <b/>
      <sz val="12"/>
      <color rgb="FF000080"/>
      <name val="Tahoma"/>
    </font>
    <font>
      <b/>
      <sz val="9"/>
      <color rgb="FFFFFFFF"/>
      <name val="Tahoma"/>
    </font>
    <font>
      <b/>
      <sz val="9"/>
      <color rgb="FF000080"/>
      <name val="Tahoma"/>
    </font>
    <font>
      <sz val="9"/>
      <color rgb="FF000000"/>
      <name val="Tahoma"/>
    </font>
    <font>
      <sz val="9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 style="thin">
        <color rgb="FFCCCCFF"/>
      </right>
      <top/>
      <bottom style="thin">
        <color rgb="FFCCCCFF"/>
      </bottom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left" vertical="center"/>
    </xf>
    <xf numFmtId="164" fontId="6" fillId="2" borderId="16" xfId="0" applyNumberFormat="1" applyFont="1" applyFill="1" applyBorder="1" applyAlignment="1">
      <alignment horizontal="right" vertical="center"/>
    </xf>
    <xf numFmtId="9" fontId="6" fillId="2" borderId="16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49" fontId="7" fillId="2" borderId="16" xfId="0" applyNumberFormat="1" applyFont="1" applyFill="1" applyBorder="1" applyAlignment="1">
      <alignment horizontal="left" vertical="center"/>
    </xf>
    <xf numFmtId="164" fontId="7" fillId="2" borderId="16" xfId="0" applyNumberFormat="1" applyFont="1" applyFill="1" applyBorder="1" applyAlignment="1">
      <alignment horizontal="right" vertical="center"/>
    </xf>
    <xf numFmtId="9" fontId="8" fillId="2" borderId="17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49" fontId="7" fillId="2" borderId="16" xfId="0" applyNumberFormat="1" applyFont="1" applyFill="1" applyBorder="1" applyAlignment="1">
      <alignment horizontal="left" vertical="center" indent="2"/>
    </xf>
    <xf numFmtId="49" fontId="6" fillId="2" borderId="6" xfId="0" applyNumberFormat="1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5" fillId="3" borderId="10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49" fontId="5" fillId="3" borderId="12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49" fontId="5" fillId="3" borderId="1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left" vertical="center" indent="3"/>
    </xf>
    <xf numFmtId="49" fontId="7" fillId="2" borderId="16" xfId="0" applyNumberFormat="1" applyFont="1" applyFill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5" Target="metadata" Type="http://customschemas.google.com/relationships/workbookmetadata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true" workbookViewId="0">
      <selection activeCell="A2" sqref="A2:J2"/>
    </sheetView>
  </sheetViews>
  <sheetFormatPr defaultColWidth="12.5703125" defaultRowHeight="15" customHeight="1" x14ac:dyDescent="0.2"/>
  <cols>
    <col min="1" max="1" customWidth="true" width="39.42578125" collapsed="true"/>
    <col min="2" max="7" customWidth="true" width="16.42578125" collapsed="true"/>
    <col min="8" max="8" customWidth="true" width="8.140625" collapsed="true"/>
    <col min="9" max="9" customWidth="true" width="9.42578125" collapsed="true"/>
    <col min="10" max="10" customWidth="true" width="8.140625" collapsed="true"/>
    <col min="11" max="26" customWidth="true" width="8.5703125" collapsed="true"/>
  </cols>
  <sheetData>
    <row r="1" spans="1:26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25" t="s">
        <v>18</v>
      </c>
      <c r="B2" s="26"/>
      <c r="C2" s="26"/>
      <c r="D2" s="26"/>
      <c r="E2" s="26"/>
      <c r="F2" s="26"/>
      <c r="G2" s="26"/>
      <c r="H2" s="26"/>
      <c r="I2" s="26"/>
      <c r="J2" s="2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8" t="s">
        <v>0</v>
      </c>
      <c r="B3" s="26"/>
      <c r="C3" s="26"/>
      <c r="D3" s="26"/>
      <c r="E3" s="26"/>
      <c r="F3" s="26"/>
      <c r="G3" s="26"/>
      <c r="H3" s="26"/>
      <c r="I3" s="26"/>
      <c r="J3" s="2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"/>
      <c r="B5" s="29" t="s">
        <v>19</v>
      </c>
      <c r="C5" s="17"/>
      <c r="D5" s="18"/>
      <c r="E5" s="29" t="s">
        <v>20</v>
      </c>
      <c r="F5" s="17"/>
      <c r="G5" s="18"/>
      <c r="H5" s="30" t="s">
        <v>22</v>
      </c>
      <c r="I5" s="17"/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3" t="s">
        <v>1</v>
      </c>
      <c r="B6" s="19" t="s">
        <v>21</v>
      </c>
      <c r="C6" s="17"/>
      <c r="D6" s="18"/>
      <c r="E6" s="19" t="s">
        <v>21</v>
      </c>
      <c r="F6" s="17"/>
      <c r="G6" s="18"/>
      <c r="H6" s="24" t="s">
        <v>2</v>
      </c>
      <c r="I6" s="17"/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.5" customHeight="1" x14ac:dyDescent="0.2">
      <c r="A7" s="20"/>
      <c r="B7" s="22" t="s">
        <v>3</v>
      </c>
      <c r="C7" s="22" t="s">
        <v>4</v>
      </c>
      <c r="D7" s="22" t="s">
        <v>5</v>
      </c>
      <c r="E7" s="22" t="s">
        <v>3</v>
      </c>
      <c r="F7" s="22" t="s">
        <v>4</v>
      </c>
      <c r="G7" s="22" t="s">
        <v>5</v>
      </c>
      <c r="H7" s="22" t="s">
        <v>3</v>
      </c>
      <c r="I7" s="22" t="s">
        <v>4</v>
      </c>
      <c r="J7" s="22" t="s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21"/>
      <c r="B8" s="23"/>
      <c r="C8" s="23"/>
      <c r="D8" s="23"/>
      <c r="E8" s="23"/>
      <c r="F8" s="23"/>
      <c r="G8" s="23"/>
      <c r="H8" s="23"/>
      <c r="I8" s="23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4" t="s">
        <v>6</v>
      </c>
      <c r="B9" s="16"/>
      <c r="C9" s="17"/>
      <c r="D9" s="17"/>
      <c r="E9" s="17"/>
      <c r="F9" s="17"/>
      <c r="G9" s="17"/>
      <c r="H9" s="17"/>
      <c r="I9" s="17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">
      <c r="A10" s="5" t="s">
        <v>7</v>
      </c>
      <c r="B10" s="6" t="n">
        <f t="shared" ref="B10:G10" si="0">SUM(B11+B17)</f>
        <v>1631.0</v>
      </c>
      <c r="C10" s="6" t="n">
        <f t="shared" si="0"/>
        <v>2097.0</v>
      </c>
      <c r="D10" s="6" t="n">
        <f t="shared" si="0"/>
        <v>3728.0</v>
      </c>
      <c r="E10" s="6" t="n">
        <f t="shared" si="0"/>
        <v>4039.0</v>
      </c>
      <c r="F10" s="6" t="n">
        <f t="shared" si="0"/>
        <v>5800.0</v>
      </c>
      <c r="G10" s="6" t="n">
        <f t="shared" si="0"/>
        <v>9839.0</v>
      </c>
      <c r="H10" s="7" t="n">
        <f t="shared" ref="H10:J10" si="1">IFERROR((E10-B10)/B10,"-")</f>
        <v>1.4763948497854078</v>
      </c>
      <c r="I10" s="7" t="n">
        <f t="shared" si="1"/>
        <v>1.765855984740105</v>
      </c>
      <c r="J10" s="7" t="n">
        <f t="shared" si="1"/>
        <v>1.639216738197425</v>
      </c>
      <c r="K10" s="8"/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">
      <c r="A11" s="5" t="s">
        <v>8</v>
      </c>
      <c r="B11" s="6" t="n">
        <f t="shared" ref="B11:G11" si="2">SUM(B12:B16)</f>
        <v>436.0</v>
      </c>
      <c r="C11" s="6" t="n">
        <f t="shared" si="2"/>
        <v>724.0</v>
      </c>
      <c r="D11" s="6" t="n">
        <f t="shared" si="2"/>
        <v>1160.0</v>
      </c>
      <c r="E11" s="6" t="n">
        <f t="shared" si="2"/>
        <v>1030.0</v>
      </c>
      <c r="F11" s="6" t="n">
        <f t="shared" si="2"/>
        <v>2983.0</v>
      </c>
      <c r="G11" s="6" t="n">
        <f t="shared" si="2"/>
        <v>4013.0</v>
      </c>
      <c r="H11" s="7" t="n">
        <f t="shared" ref="H11:J11" si="3">IFERROR((E11-B11)/B11,"-")</f>
        <v>1.3623853211009174</v>
      </c>
      <c r="I11" s="7" t="n">
        <f t="shared" si="3"/>
        <v>3.1201657458563536</v>
      </c>
      <c r="J11" s="7" t="n">
        <f t="shared" si="3"/>
        <v>2.4594827586206898</v>
      </c>
      <c r="K11" s="8"/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31" t="s">
        <v>26</v>
      </c>
      <c r="B12" s="10" t="n">
        <v>189.0</v>
      </c>
      <c r="C12" s="10" t="n">
        <v>451.0</v>
      </c>
      <c r="D12" s="10" t="n">
        <v>640.0</v>
      </c>
      <c r="E12" s="10" t="n">
        <v>145.0</v>
      </c>
      <c r="F12" s="10" t="n">
        <v>474.0</v>
      </c>
      <c r="G12" s="10" t="n">
        <v>619.0</v>
      </c>
      <c r="H12" s="11" t="n">
        <f t="shared" ref="H12:J12" si="4">IFERROR((E12-B12)/B12,"-")</f>
        <v>-0.2328042328042328</v>
      </c>
      <c r="I12" s="11" t="n">
        <f t="shared" si="4"/>
        <v>0.050997782705099776</v>
      </c>
      <c r="J12" s="11" t="n">
        <f t="shared" si="4"/>
        <v>-0.0328125</v>
      </c>
      <c r="K12" s="8"/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31" t="s">
        <v>27</v>
      </c>
      <c r="B13" s="10" t="n">
        <v>6.0</v>
      </c>
      <c r="C13" s="10" t="n">
        <v>15.0</v>
      </c>
      <c r="D13" s="10" t="n">
        <v>21.0</v>
      </c>
      <c r="E13" s="10" t="n">
        <v>1.0</v>
      </c>
      <c r="F13" s="10" t="n">
        <v>6.0</v>
      </c>
      <c r="G13" s="10" t="n">
        <v>7.0</v>
      </c>
      <c r="H13" s="11" t="n">
        <f t="shared" ref="H13:J13" si="5">IFERROR((E13-B13)/B13,"-")</f>
        <v>-0.8333333333333334</v>
      </c>
      <c r="I13" s="11" t="n">
        <f t="shared" si="5"/>
        <v>-0.6</v>
      </c>
      <c r="J13" s="11" t="n">
        <f t="shared" si="5"/>
        <v>-0.6666666666666666</v>
      </c>
      <c r="K13" s="8"/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31" t="s">
        <v>28</v>
      </c>
      <c r="B14" s="10" t="n">
        <v>230.0</v>
      </c>
      <c r="C14" s="10" t="n">
        <v>98.0</v>
      </c>
      <c r="D14" s="10" t="n">
        <v>328.0</v>
      </c>
      <c r="E14" s="10" t="n">
        <v>870.0</v>
      </c>
      <c r="F14" s="10" t="n">
        <v>2316.0</v>
      </c>
      <c r="G14" s="10" t="n">
        <v>3186.0</v>
      </c>
      <c r="H14" s="11" t="n">
        <f t="shared" ref="H14:J14" si="6">IFERROR((E14-B14)/B14,"-")</f>
        <v>2.782608695652174</v>
      </c>
      <c r="I14" s="11" t="n">
        <f t="shared" si="6"/>
        <v>22.632653061224488</v>
      </c>
      <c r="J14" s="11" t="n">
        <f t="shared" si="6"/>
        <v>8.713414634146341</v>
      </c>
      <c r="K14" s="8"/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31" t="s">
        <v>29</v>
      </c>
      <c r="B15" s="10" t="n">
        <v>11.0</v>
      </c>
      <c r="C15" s="10" t="n">
        <v>160.0</v>
      </c>
      <c r="D15" s="10" t="n">
        <v>171.0</v>
      </c>
      <c r="E15" s="10" t="n">
        <v>14.0</v>
      </c>
      <c r="F15" s="10" t="n">
        <v>187.0</v>
      </c>
      <c r="G15" s="10" t="n">
        <v>201.0</v>
      </c>
      <c r="H15" s="11" t="n">
        <f t="shared" ref="H15:J15" si="7">IFERROR((E15-B15)/B15,"-")</f>
        <v>0.2727272727272727</v>
      </c>
      <c r="I15" s="11" t="n">
        <f t="shared" si="7"/>
        <v>0.16875</v>
      </c>
      <c r="J15" s="11" t="n">
        <f t="shared" si="7"/>
        <v>0.17543859649122806</v>
      </c>
      <c r="K15" s="8"/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31"/>
      <c r="B16" s="10"/>
      <c r="C16" s="10"/>
      <c r="D16" s="10"/>
      <c r="E16" s="10"/>
      <c r="F16" s="10"/>
      <c r="G16" s="10"/>
      <c r="H16" s="11" t="str">
        <f t="shared" ref="H16:J16" si="8">IFERROR((E16-B16)/B16,"-")</f>
        <v>-</v>
      </c>
      <c r="I16" s="11" t="str">
        <f t="shared" si="8"/>
        <v>-</v>
      </c>
      <c r="J16" s="11" t="str">
        <f t="shared" si="8"/>
        <v>-</v>
      </c>
      <c r="K16" s="8"/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5" t="s">
        <v>9</v>
      </c>
      <c r="B17" s="6" t="n">
        <f t="shared" ref="B17:G17" si="9">SUM(B18:B20)</f>
        <v>1195.0</v>
      </c>
      <c r="C17" s="6" t="n">
        <f t="shared" si="9"/>
        <v>1373.0</v>
      </c>
      <c r="D17" s="6" t="n">
        <f t="shared" si="9"/>
        <v>2568.0</v>
      </c>
      <c r="E17" s="6" t="n">
        <f t="shared" si="9"/>
        <v>3009.0</v>
      </c>
      <c r="F17" s="6" t="n">
        <f t="shared" si="9"/>
        <v>2817.0</v>
      </c>
      <c r="G17" s="6" t="n">
        <f t="shared" si="9"/>
        <v>5826.0</v>
      </c>
      <c r="H17" s="7" t="n">
        <f t="shared" ref="H17:J17" si="10">IFERROR((E17-B17)/B17,"-")</f>
        <v>1.517991631799163</v>
      </c>
      <c r="I17" s="7" t="n">
        <f t="shared" si="10"/>
        <v>1.0517115804806991</v>
      </c>
      <c r="J17" s="7" t="n">
        <f t="shared" si="10"/>
        <v>1.2686915887850467</v>
      </c>
      <c r="K17" s="8"/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32" t="s">
        <v>23</v>
      </c>
      <c r="B18" s="10" t="n">
        <v>1188.0</v>
      </c>
      <c r="C18" s="10" t="n">
        <v>1364.0</v>
      </c>
      <c r="D18" s="10" t="n">
        <v>2552.0</v>
      </c>
      <c r="E18" s="10" t="n">
        <v>3005.0</v>
      </c>
      <c r="F18" s="10" t="n">
        <v>2787.0</v>
      </c>
      <c r="G18" s="10" t="n">
        <v>5792.0</v>
      </c>
      <c r="H18" s="11" t="n">
        <f t="shared" ref="H18:J18" si="11">IFERROR((E18-B18)/B18,"-")</f>
        <v>1.5294612794612794</v>
      </c>
      <c r="I18" s="11" t="n">
        <f t="shared" si="11"/>
        <v>1.0432551319648093</v>
      </c>
      <c r="J18" s="11" t="n">
        <f t="shared" si="11"/>
        <v>1.2695924764890283</v>
      </c>
      <c r="K18" s="8"/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32" t="s">
        <v>24</v>
      </c>
      <c r="B19" s="10"/>
      <c r="C19" s="10" t="n">
        <v>5.0</v>
      </c>
      <c r="D19" s="10" t="n">
        <v>5.0</v>
      </c>
      <c r="E19" s="10"/>
      <c r="F19" s="10" t="n">
        <v>30.0</v>
      </c>
      <c r="G19" s="10" t="n">
        <v>30.0</v>
      </c>
      <c r="H19" s="11" t="str">
        <f t="shared" ref="H19:J19" si="12">IFERROR((E19-B19)/B19,"-")</f>
        <v>-</v>
      </c>
      <c r="I19" s="11" t="n">
        <f t="shared" si="12"/>
        <v>5.0</v>
      </c>
      <c r="J19" s="11" t="n">
        <f t="shared" si="12"/>
        <v>5.0</v>
      </c>
      <c r="K19" s="8"/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32" t="s">
        <v>25</v>
      </c>
      <c r="B20" s="10" t="n">
        <v>7.0</v>
      </c>
      <c r="C20" s="10" t="n">
        <v>4.0</v>
      </c>
      <c r="D20" s="10" t="n">
        <v>11.0</v>
      </c>
      <c r="E20" s="10" t="n">
        <v>4.0</v>
      </c>
      <c r="F20" s="10" t="n">
        <v>0.0</v>
      </c>
      <c r="G20" s="10" t="n">
        <v>4.0</v>
      </c>
      <c r="H20" s="11" t="n">
        <f t="shared" ref="H20:J20" si="13">IFERROR((E20-B20)/B20,"-")</f>
        <v>-0.42857142857142855</v>
      </c>
      <c r="I20" s="11" t="n">
        <f t="shared" si="13"/>
        <v>-1.0</v>
      </c>
      <c r="J20" s="11" t="n">
        <f t="shared" si="13"/>
        <v>-0.6363636363636364</v>
      </c>
      <c r="K20" s="8"/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">
      <c r="A21" s="5" t="s">
        <v>10</v>
      </c>
      <c r="B21" s="6" t="n">
        <f t="shared" ref="B21:G21" si="14">SUM(B22:B23)</f>
        <v>95564.96065039065</v>
      </c>
      <c r="C21" s="6" t="n">
        <f t="shared" si="14"/>
        <v>135378.1390405274</v>
      </c>
      <c r="D21" s="6" t="n">
        <f t="shared" si="14"/>
        <v>230943.09969091794</v>
      </c>
      <c r="E21" s="6" t="n">
        <f t="shared" si="14"/>
        <v>148717.581</v>
      </c>
      <c r="F21" s="6" t="n">
        <f t="shared" si="14"/>
        <v>190517.51299999998</v>
      </c>
      <c r="G21" s="6" t="n">
        <f t="shared" si="14"/>
        <v>339235.0939999998</v>
      </c>
      <c r="H21" s="7" t="n">
        <f t="shared" ref="H21:J21" si="15">IFERROR((E21-B21)/B21,"-")</f>
        <v>0.556193608911323</v>
      </c>
      <c r="I21" s="7" t="n">
        <f t="shared" si="15"/>
        <v>0.40729895055630666</v>
      </c>
      <c r="J21" s="7" t="n">
        <f t="shared" si="15"/>
        <v>0.46891201535795685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5" t="s">
        <v>11</v>
      </c>
      <c r="B22" s="10" t="n">
        <v>20946.34200000002</v>
      </c>
      <c r="C22" s="10" t="n">
        <v>21920.834000000028</v>
      </c>
      <c r="D22" s="10" t="n">
        <v>42867.17599999997</v>
      </c>
      <c r="E22" s="10" t="n">
        <v>32884.85999999999</v>
      </c>
      <c r="F22" s="10" t="n">
        <v>31975.387</v>
      </c>
      <c r="G22" s="10" t="n">
        <v>64860.24699999991</v>
      </c>
      <c r="H22" s="11" t="n">
        <f t="shared" ref="H22:J22" si="16">IFERROR((E22-B22)/B22,"-")</f>
        <v>0.5699571791580584</v>
      </c>
      <c r="I22" s="11" t="n">
        <f t="shared" si="16"/>
        <v>0.45867565987680753</v>
      </c>
      <c r="J22" s="11" t="n">
        <f t="shared" si="16"/>
        <v>0.5130515478789635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5" t="s">
        <v>12</v>
      </c>
      <c r="B23" s="10" t="n">
        <v>74618.61865039064</v>
      </c>
      <c r="C23" s="10" t="n">
        <v>113457.30504052737</v>
      </c>
      <c r="D23" s="10" t="n">
        <v>188075.92369091796</v>
      </c>
      <c r="E23" s="10" t="n">
        <v>115832.72100000002</v>
      </c>
      <c r="F23" s="10" t="n">
        <v>158542.126</v>
      </c>
      <c r="G23" s="10" t="n">
        <v>274374.8469999999</v>
      </c>
      <c r="H23" s="11" t="n">
        <f t="shared" ref="H23:J23" si="17">IFERROR((E23-B23)/B23,"-")</f>
        <v>0.5523300095209365</v>
      </c>
      <c r="I23" s="11" t="n">
        <f t="shared" si="17"/>
        <v>0.39737257061912545</v>
      </c>
      <c r="J23" s="11" t="n">
        <f t="shared" si="17"/>
        <v>0.4588515191923486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4" t="s">
        <v>13</v>
      </c>
      <c r="B24" s="12"/>
      <c r="C24" s="12"/>
      <c r="D24" s="12"/>
      <c r="E24" s="12"/>
      <c r="F24" s="12"/>
      <c r="G24" s="12"/>
      <c r="H24" s="12"/>
      <c r="I24" s="12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">
      <c r="A25" s="5" t="s">
        <v>14</v>
      </c>
      <c r="B25" s="14" t="n">
        <f t="shared" ref="B25:G25" si="18">SUM(B26:B27)</f>
        <v>3701.0</v>
      </c>
      <c r="C25" s="14" t="n">
        <f t="shared" si="18"/>
        <v>3697.0</v>
      </c>
      <c r="D25" s="14" t="n">
        <f t="shared" si="18"/>
        <v>7398.0</v>
      </c>
      <c r="E25" s="14" t="n">
        <f t="shared" si="18"/>
        <v>3808.0</v>
      </c>
      <c r="F25" s="14" t="n">
        <f t="shared" si="18"/>
        <v>3974.0</v>
      </c>
      <c r="G25" s="14" t="n">
        <f t="shared" si="18"/>
        <v>7782.0</v>
      </c>
      <c r="H25" s="7" t="n">
        <f t="shared" ref="H25:J25" si="19">IFERROR((E25-B25)/B25,"-")</f>
        <v>0.02891110510672791</v>
      </c>
      <c r="I25" s="7" t="n">
        <f t="shared" si="19"/>
        <v>0.0749256153638085</v>
      </c>
      <c r="J25" s="7" t="n">
        <f t="shared" si="19"/>
        <v>0.05190592051905921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5" t="s">
        <v>30</v>
      </c>
      <c r="B26" s="10" t="n">
        <v>2369.0</v>
      </c>
      <c r="C26" s="10" t="n">
        <v>3504.0</v>
      </c>
      <c r="D26" s="10" t="n">
        <v>5873.0</v>
      </c>
      <c r="E26" s="10" t="n">
        <v>2409.0</v>
      </c>
      <c r="F26" s="10" t="n">
        <v>3826.0</v>
      </c>
      <c r="G26" s="10" t="n">
        <v>6235.0</v>
      </c>
      <c r="H26" s="11" t="n">
        <f t="shared" ref="H26:J26" si="20">IFERROR((E26-B26)/B26,"-")</f>
        <v>0.016884761502743775</v>
      </c>
      <c r="I26" s="11" t="n">
        <f t="shared" si="20"/>
        <v>0.09189497716894977</v>
      </c>
      <c r="J26" s="11" t="n">
        <f t="shared" si="20"/>
        <v>0.06163800442703899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5" t="s">
        <v>31</v>
      </c>
      <c r="B27" s="10" t="n">
        <v>1332.0</v>
      </c>
      <c r="C27" s="10" t="n">
        <v>193.0</v>
      </c>
      <c r="D27" s="10" t="n">
        <v>1525.0</v>
      </c>
      <c r="E27" s="10" t="n">
        <v>1399.0</v>
      </c>
      <c r="F27" s="10" t="n">
        <v>148.0</v>
      </c>
      <c r="G27" s="10" t="n">
        <v>1547.0</v>
      </c>
      <c r="H27" s="11" t="n">
        <f t="shared" ref="H27:J27" si="21">IFERROR((E27-B27)/B27,"-")</f>
        <v>0.0503003003003003</v>
      </c>
      <c r="I27" s="11" t="n">
        <f t="shared" si="21"/>
        <v>-0.23316062176165803</v>
      </c>
      <c r="J27" s="11" t="n">
        <f t="shared" si="21"/>
        <v>0.014426229508196721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5" t="s">
        <v>15</v>
      </c>
      <c r="B28" s="6" t="n">
        <v>6343.999999523163</v>
      </c>
      <c r="C28" s="6" t="n">
        <v>6386.24999833107</v>
      </c>
      <c r="D28" s="6" t="n">
        <v>12730.249997854233</v>
      </c>
      <c r="E28" s="6" t="n">
        <v>6037.0</v>
      </c>
      <c r="F28" s="6" t="n">
        <v>6317.25</v>
      </c>
      <c r="G28" s="6" t="n">
        <v>12354.25</v>
      </c>
      <c r="H28" s="7" t="n">
        <f t="shared" ref="H28:J28" si="22">IFERROR((E28-B28)/B28,"-")</f>
        <v>-0.04839218151737674</v>
      </c>
      <c r="I28" s="7" t="n">
        <f t="shared" si="22"/>
        <v>-0.010804462454351432</v>
      </c>
      <c r="J28" s="7" t="n">
        <f t="shared" si="22"/>
        <v>-0.029535947677194876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">
      <c r="A29" s="5" t="s">
        <v>10</v>
      </c>
      <c r="B29" s="6" t="n">
        <f t="shared" ref="B29:G29" si="23">SUM(B30:B31)</f>
        <v>58908.08091992188</v>
      </c>
      <c r="C29" s="6" t="n">
        <f t="shared" si="23"/>
        <v>92219.2969404297</v>
      </c>
      <c r="D29" s="6" t="n">
        <f t="shared" si="23"/>
        <v>151127.37786035158</v>
      </c>
      <c r="E29" s="6" t="n">
        <f t="shared" si="23"/>
        <v>61368.830000000016</v>
      </c>
      <c r="F29" s="6" t="n">
        <f t="shared" si="23"/>
        <v>99845.16</v>
      </c>
      <c r="G29" s="6" t="n">
        <f t="shared" si="23"/>
        <v>161213.99000000005</v>
      </c>
      <c r="H29" s="7" t="n">
        <f t="shared" ref="H29:J29" si="24">IFERROR((E29-B29)/B29,"-")</f>
        <v>0.04177269131247403</v>
      </c>
      <c r="I29" s="7" t="n">
        <f t="shared" si="24"/>
        <v>0.08269270437505427</v>
      </c>
      <c r="J29" s="7" t="n">
        <f t="shared" si="24"/>
        <v>0.0667424544940424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9" t="s">
        <v>16</v>
      </c>
      <c r="B30" s="10" t="n">
        <v>13295.64200000001</v>
      </c>
      <c r="C30" s="10" t="n">
        <v>13254.300000000012</v>
      </c>
      <c r="D30" s="10" t="n">
        <v>26549.94200000002</v>
      </c>
      <c r="E30" s="10" t="n">
        <v>13474.56000000001</v>
      </c>
      <c r="F30" s="10" t="n">
        <v>13906.000000000011</v>
      </c>
      <c r="G30" s="10" t="n">
        <v>27380.560000000012</v>
      </c>
      <c r="H30" s="11" t="n">
        <f t="shared" ref="H30:J30" si="25">IFERROR((E30-B30)/B30,"-")</f>
        <v>0.013456890611224303</v>
      </c>
      <c r="I30" s="11" t="n">
        <f t="shared" si="25"/>
        <v>0.049168948944870595</v>
      </c>
      <c r="J30" s="11" t="n">
        <f t="shared" si="25"/>
        <v>0.03128511542511056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9" t="s">
        <v>17</v>
      </c>
      <c r="B31" s="10" t="n">
        <v>45612.43891992187</v>
      </c>
      <c r="C31" s="10" t="n">
        <v>78964.99694042969</v>
      </c>
      <c r="D31" s="10" t="n">
        <v>124577.43586035157</v>
      </c>
      <c r="E31" s="10" t="n">
        <v>47894.270000000004</v>
      </c>
      <c r="F31" s="10" t="n">
        <v>85939.15999999999</v>
      </c>
      <c r="G31" s="10" t="n">
        <v>133833.43000000002</v>
      </c>
      <c r="H31" s="11" t="n">
        <f t="shared" ref="H31:J31" si="26">IFERROR((E31-B31)/B31,"-")</f>
        <v>0.05002650886711325</v>
      </c>
      <c r="I31" s="11" t="n">
        <f t="shared" si="26"/>
        <v>0.08831967744938347</v>
      </c>
      <c r="J31" s="11" t="n">
        <f t="shared" si="26"/>
        <v>0.0742991222746325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H32" s="11"/>
      <c r="I32" s="11"/>
      <c r="J32" s="11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9">
    <mergeCell ref="A2:J2"/>
    <mergeCell ref="A3:J3"/>
    <mergeCell ref="B5:D5"/>
    <mergeCell ref="E5:G5"/>
    <mergeCell ref="H5:J5"/>
    <mergeCell ref="B9:J9"/>
    <mergeCell ref="B6:D6"/>
    <mergeCell ref="A7:A8"/>
    <mergeCell ref="B7:B8"/>
    <mergeCell ref="C7:C8"/>
    <mergeCell ref="D7:D8"/>
    <mergeCell ref="E7:E8"/>
    <mergeCell ref="F7:F8"/>
    <mergeCell ref="E6:G6"/>
    <mergeCell ref="H6:J6"/>
    <mergeCell ref="G7:G8"/>
    <mergeCell ref="H7:H8"/>
    <mergeCell ref="I7:I8"/>
    <mergeCell ref="J7:J8"/>
  </mergeCells>
  <printOptions horizontalCentered="1"/>
  <pageMargins left="0.51181102362204722" right="0.51181102362204722" top="1.6929133858267718" bottom="0.78740157480314965" header="0.31496062992125984" footer="0"/>
  <pageSetup paperSize="9" scale="84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2020-02-17T16:00:40Z</dcterms:created>
  <dc:creator>Nelson Silva</dc:creator>
  <cp:lastModifiedBy>Francisco Almeida</cp:lastModifiedBy>
  <cp:lastPrinted>2024-12-04T15:32:06Z</cp:lastPrinted>
  <dcterms:modified xsi:type="dcterms:W3CDTF">2024-12-04T15:32:18Z</dcterms:modified>
</cp:coreProperties>
</file>