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85" windowHeight="8250" activeTab="0"/>
  </bookViews>
  <sheets>
    <sheet name="dezembro" sheetId="1" r:id="rId1"/>
  </sheets>
  <definedNames/>
  <calcPr fullCalcOnLoad="1"/>
</workbook>
</file>

<file path=xl/sharedStrings.xml><?xml version="1.0" encoding="utf-8"?>
<sst xmlns="http://schemas.openxmlformats.org/spreadsheetml/2006/main" count="46" uniqueCount="20">
  <si>
    <t>Grupos de Mercadorias</t>
  </si>
  <si>
    <t>VARIAÇÃO ACUMULADA</t>
  </si>
  <si>
    <t>Carga</t>
  </si>
  <si>
    <t>Descarga</t>
  </si>
  <si>
    <t>total</t>
  </si>
  <si>
    <t>CONTINENTE E REGIÕES AUTÓNOMAS</t>
  </si>
  <si>
    <t>CARGA GERAL</t>
  </si>
  <si>
    <t>FRACIONADA</t>
  </si>
  <si>
    <t>CONTENTORES</t>
  </si>
  <si>
    <t>RO-RO</t>
  </si>
  <si>
    <t>GRANEL SÓLIDO</t>
  </si>
  <si>
    <t>GRANEL LÍQUIDO</t>
  </si>
  <si>
    <t>UNIÃO EUROPEIA</t>
  </si>
  <si>
    <t>EXTRA UNIÃO EUROPEIA</t>
  </si>
  <si>
    <t>Total</t>
  </si>
  <si>
    <t>Porto de Leixões</t>
  </si>
  <si>
    <t>Movimento de Mercadorias Segundo o Grupo e a Origem/Destino</t>
  </si>
  <si>
    <t>Toneladas</t>
  </si>
  <si>
    <t xml:space="preserve">   -</t>
  </si>
  <si>
    <t>DEZEMBRO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</si>
</sst>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\ ###\ ###;#\ ###\ ###;0"/>
  </numFmts>
  <fonts count="4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sz val="8"/>
      <color indexed="18"/>
      <name val="Tahoma"/>
      <family val="2"/>
    </font>
    <font>
      <b/>
      <sz val="9"/>
      <color indexed="1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8"/>
      </top>
      <bottom>
        <color indexed="8"/>
      </bottom>
    </border>
    <border>
      <left style="thin">
        <color indexed="31"/>
      </left>
      <right style="thin">
        <color indexed="31"/>
      </right>
      <top>
        <color indexed="8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8" fillId="20" borderId="7" applyNumberFormat="0" applyAlignment="0" applyProtection="0"/>
    <xf numFmtId="17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/>
    </xf>
    <xf numFmtId="174" fontId="4" fillId="33" borderId="11" xfId="0" applyNumberFormat="1" applyFont="1" applyFill="1" applyBorder="1" applyAlignment="1">
      <alignment horizontal="right" vertical="center"/>
    </xf>
    <xf numFmtId="174" fontId="6" fillId="33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174" fontId="3" fillId="34" borderId="11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11" xfId="0" applyNumberFormat="1" applyFont="1" applyFill="1" applyBorder="1" applyAlignment="1">
      <alignment horizontal="left" vertical="center" indent="1"/>
    </xf>
    <xf numFmtId="49" fontId="6" fillId="33" borderId="11" xfId="0" applyNumberFormat="1" applyFont="1" applyFill="1" applyBorder="1" applyAlignment="1">
      <alignment horizontal="left" vertical="center" indent="2"/>
    </xf>
    <xf numFmtId="9" fontId="4" fillId="33" borderId="11" xfId="52" applyFont="1" applyFill="1" applyBorder="1" applyAlignment="1">
      <alignment horizontal="right" vertical="center"/>
    </xf>
    <xf numFmtId="9" fontId="5" fillId="33" borderId="11" xfId="52" applyFont="1" applyFill="1" applyBorder="1" applyAlignment="1">
      <alignment horizontal="right" vertical="center"/>
    </xf>
    <xf numFmtId="9" fontId="6" fillId="33" borderId="11" xfId="52" applyFont="1" applyFill="1" applyBorder="1" applyAlignment="1">
      <alignment horizontal="right" vertical="center"/>
    </xf>
    <xf numFmtId="9" fontId="7" fillId="33" borderId="11" xfId="52" applyFont="1" applyFill="1" applyBorder="1" applyAlignment="1">
      <alignment horizontal="right" vertical="center"/>
    </xf>
    <xf numFmtId="9" fontId="3" fillId="34" borderId="11" xfId="52" applyFont="1" applyFill="1" applyBorder="1" applyAlignment="1">
      <alignment horizontal="right" vertical="center"/>
    </xf>
    <xf numFmtId="9" fontId="7" fillId="33" borderId="11" xfId="52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center"/>
    </xf>
    <xf numFmtId="1" fontId="3" fillId="34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29.8515625" style="0" customWidth="1"/>
    <col min="2" max="2" width="7.8515625" style="0" customWidth="1"/>
    <col min="3" max="3" width="8.57421875" style="0" bestFit="1" customWidth="1"/>
    <col min="4" max="5" width="8.8515625" style="0" bestFit="1" customWidth="1"/>
    <col min="6" max="7" width="9.8515625" style="0" bestFit="1" customWidth="1"/>
    <col min="8" max="8" width="8.7109375" style="0" customWidth="1"/>
    <col min="9" max="11" width="8.8515625" style="0" bestFit="1" customWidth="1"/>
    <col min="12" max="13" width="9.8515625" style="0" bestFit="1" customWidth="1"/>
    <col min="14" max="14" width="6.8515625" style="0" customWidth="1"/>
    <col min="15" max="15" width="7.8515625" style="0" customWidth="1"/>
    <col min="16" max="16" width="6.7109375" style="0" customWidth="1"/>
  </cols>
  <sheetData>
    <row r="1" s="1" customFormat="1" ht="11.25" customHeight="1"/>
    <row r="2" spans="1:16" s="1" customFormat="1" ht="23.25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" customFormat="1" ht="1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="1" customFormat="1" ht="15.75" customHeight="1">
      <c r="O4" s="11" t="s">
        <v>17</v>
      </c>
    </row>
    <row r="5" spans="1:16" s="1" customFormat="1" ht="18" customHeight="1">
      <c r="A5" s="2"/>
      <c r="B5" s="22">
        <v>2018</v>
      </c>
      <c r="C5" s="22"/>
      <c r="D5" s="22"/>
      <c r="E5" s="22"/>
      <c r="F5" s="22"/>
      <c r="G5" s="22"/>
      <c r="H5" s="22">
        <f>B5+1</f>
        <v>2019</v>
      </c>
      <c r="I5" s="22"/>
      <c r="J5" s="22"/>
      <c r="K5" s="22"/>
      <c r="L5" s="22"/>
      <c r="M5" s="22"/>
      <c r="N5" s="22" t="str">
        <f>B5&amp;"/"&amp;H5</f>
        <v>2018/2019</v>
      </c>
      <c r="O5" s="23"/>
      <c r="P5" s="23"/>
    </row>
    <row r="6" spans="1:16" s="1" customFormat="1" ht="18" customHeight="1">
      <c r="A6" s="4" t="s">
        <v>0</v>
      </c>
      <c r="B6" s="24" t="s">
        <v>19</v>
      </c>
      <c r="C6" s="24"/>
      <c r="D6" s="24"/>
      <c r="E6" s="23" t="str">
        <f>"JANEIRO / "&amp;B6</f>
        <v>JANEIRO / DEZEMBRO</v>
      </c>
      <c r="F6" s="23"/>
      <c r="G6" s="23"/>
      <c r="H6" s="24" t="str">
        <f>B6</f>
        <v>DEZEMBRO</v>
      </c>
      <c r="I6" s="23"/>
      <c r="J6" s="23"/>
      <c r="K6" s="23" t="str">
        <f>E6</f>
        <v>JANEIRO / DEZEMBRO</v>
      </c>
      <c r="L6" s="23"/>
      <c r="M6" s="23"/>
      <c r="N6" s="24" t="s">
        <v>1</v>
      </c>
      <c r="O6" s="24"/>
      <c r="P6" s="24"/>
    </row>
    <row r="7" spans="1:16" s="1" customFormat="1" ht="18" customHeight="1">
      <c r="A7" s="5"/>
      <c r="B7" s="3" t="s">
        <v>2</v>
      </c>
      <c r="C7" s="3" t="s">
        <v>3</v>
      </c>
      <c r="D7" s="3" t="s">
        <v>4</v>
      </c>
      <c r="E7" s="3" t="s">
        <v>2</v>
      </c>
      <c r="F7" s="3" t="s">
        <v>3</v>
      </c>
      <c r="G7" s="3" t="s">
        <v>4</v>
      </c>
      <c r="H7" s="3" t="s">
        <v>2</v>
      </c>
      <c r="I7" s="3" t="s">
        <v>3</v>
      </c>
      <c r="J7" s="3" t="s">
        <v>4</v>
      </c>
      <c r="K7" s="3" t="s">
        <v>2</v>
      </c>
      <c r="L7" s="3" t="s">
        <v>3</v>
      </c>
      <c r="M7" s="3" t="s">
        <v>4</v>
      </c>
      <c r="N7" s="3" t="s">
        <v>2</v>
      </c>
      <c r="O7" s="3" t="s">
        <v>3</v>
      </c>
      <c r="P7" s="3" t="s">
        <v>4</v>
      </c>
    </row>
    <row r="8" spans="1:16" s="1" customFormat="1" ht="18" customHeight="1">
      <c r="A8" s="6" t="s">
        <v>5</v>
      </c>
      <c r="B8" s="7">
        <f>SUM(B10:B14)</f>
        <v>188965.4672399999</v>
      </c>
      <c r="C8" s="7">
        <f aca="true" t="shared" si="0" ref="C8:M8">SUM(C10:C14)</f>
        <v>95978.5889</v>
      </c>
      <c r="D8" s="7">
        <f t="shared" si="0"/>
        <v>284944.0561399999</v>
      </c>
      <c r="E8" s="7">
        <f t="shared" si="0"/>
        <v>2137717.2210099967</v>
      </c>
      <c r="F8" s="7">
        <f t="shared" si="0"/>
        <v>1527118.996970002</v>
      </c>
      <c r="G8" s="7">
        <f t="shared" si="0"/>
        <v>3664836.2179799993</v>
      </c>
      <c r="H8" s="7">
        <f t="shared" si="0"/>
        <v>128632.88835999997</v>
      </c>
      <c r="I8" s="7">
        <f t="shared" si="0"/>
        <v>132845.05566000004</v>
      </c>
      <c r="J8" s="7">
        <f t="shared" si="0"/>
        <v>261477.94402000002</v>
      </c>
      <c r="K8" s="7">
        <f t="shared" si="0"/>
        <v>1962373.2806419977</v>
      </c>
      <c r="L8" s="7">
        <f t="shared" si="0"/>
        <v>1590833.685968</v>
      </c>
      <c r="M8" s="7">
        <f t="shared" si="0"/>
        <v>3553206.966609997</v>
      </c>
      <c r="N8" s="14">
        <f>K8/E8-1</f>
        <v>-0.08202391721630753</v>
      </c>
      <c r="O8" s="14">
        <f>L8/F8-1</f>
        <v>0.041722150745564734</v>
      </c>
      <c r="P8" s="15">
        <f>M8/G8-1</f>
        <v>-0.03045954709308407</v>
      </c>
    </row>
    <row r="9" spans="1:16" s="1" customFormat="1" ht="18" customHeight="1">
      <c r="A9" s="12" t="s">
        <v>6</v>
      </c>
      <c r="B9" s="7">
        <f>SUM(B10:B12)</f>
        <v>55172.9372399999</v>
      </c>
      <c r="C9" s="7">
        <f aca="true" t="shared" si="1" ref="C9:M9">SUM(C10:C12)</f>
        <v>51357.2789</v>
      </c>
      <c r="D9" s="7">
        <f t="shared" si="1"/>
        <v>106530.2161399999</v>
      </c>
      <c r="E9" s="7">
        <f t="shared" si="1"/>
        <v>703774.3000099966</v>
      </c>
      <c r="F9" s="7">
        <f t="shared" si="1"/>
        <v>629206.2199700017</v>
      </c>
      <c r="G9" s="7">
        <f t="shared" si="1"/>
        <v>1332980.5199799987</v>
      </c>
      <c r="H9" s="7">
        <f t="shared" si="1"/>
        <v>41697.90635999998</v>
      </c>
      <c r="I9" s="7">
        <f t="shared" si="1"/>
        <v>54717.11066000004</v>
      </c>
      <c r="J9" s="7">
        <f t="shared" si="1"/>
        <v>96415.01702000003</v>
      </c>
      <c r="K9" s="7">
        <f t="shared" si="1"/>
        <v>596638.4186419976</v>
      </c>
      <c r="L9" s="7">
        <f t="shared" si="1"/>
        <v>676751.5019679997</v>
      </c>
      <c r="M9" s="7">
        <f t="shared" si="1"/>
        <v>1273389.9206099971</v>
      </c>
      <c r="N9" s="14">
        <f aca="true" t="shared" si="2" ref="N9:N29">K9/E9-1</f>
        <v>-0.15223045423295112</v>
      </c>
      <c r="O9" s="14">
        <f aca="true" t="shared" si="3" ref="O9:O29">L9/F9-1</f>
        <v>0.07556390971510862</v>
      </c>
      <c r="P9" s="15">
        <f aca="true" t="shared" si="4" ref="P9:P29">M9/G9-1</f>
        <v>-0.04470477885970592</v>
      </c>
    </row>
    <row r="10" spans="1:16" s="1" customFormat="1" ht="15" customHeight="1">
      <c r="A10" s="13" t="s">
        <v>7</v>
      </c>
      <c r="B10" s="8">
        <v>1999.931</v>
      </c>
      <c r="C10" s="8">
        <v>146.34</v>
      </c>
      <c r="D10" s="8">
        <v>2146.271</v>
      </c>
      <c r="E10" s="8">
        <v>22454.9942</v>
      </c>
      <c r="F10" s="8">
        <v>2216.8920000000016</v>
      </c>
      <c r="G10" s="8">
        <v>24671.8862</v>
      </c>
      <c r="H10" s="8">
        <v>598.5669999999999</v>
      </c>
      <c r="I10" s="8">
        <v>335.441</v>
      </c>
      <c r="J10" s="8">
        <v>934.0079999999998</v>
      </c>
      <c r="K10" s="8">
        <v>24577.139000000014</v>
      </c>
      <c r="L10" s="8">
        <v>2699.069500000001</v>
      </c>
      <c r="M10" s="8">
        <v>27276.208500000015</v>
      </c>
      <c r="N10" s="16">
        <f t="shared" si="2"/>
        <v>0.09450658419675806</v>
      </c>
      <c r="O10" s="16">
        <f t="shared" si="3"/>
        <v>0.21750157427605799</v>
      </c>
      <c r="P10" s="16">
        <f t="shared" si="4"/>
        <v>0.10555829736276978</v>
      </c>
    </row>
    <row r="11" spans="1:16" s="1" customFormat="1" ht="15" customHeight="1">
      <c r="A11" s="13" t="s">
        <v>8</v>
      </c>
      <c r="B11" s="8">
        <v>53173.0062399999</v>
      </c>
      <c r="C11" s="8">
        <v>51210.9389</v>
      </c>
      <c r="D11" s="8">
        <v>104383.94513999991</v>
      </c>
      <c r="E11" s="8">
        <v>681126.6448099967</v>
      </c>
      <c r="F11" s="8">
        <v>626989.3279700017</v>
      </c>
      <c r="G11" s="8">
        <v>1308115.9727799986</v>
      </c>
      <c r="H11" s="8">
        <v>41099.339359999976</v>
      </c>
      <c r="I11" s="8">
        <v>54381.66966000004</v>
      </c>
      <c r="J11" s="8">
        <v>95481.00902000003</v>
      </c>
      <c r="K11" s="8">
        <v>572061.2796419977</v>
      </c>
      <c r="L11" s="8">
        <v>674044.0394679997</v>
      </c>
      <c r="M11" s="8">
        <v>1246105.3191099972</v>
      </c>
      <c r="N11" s="16">
        <f t="shared" si="2"/>
        <v>-0.16012494298827984</v>
      </c>
      <c r="O11" s="16">
        <f t="shared" si="3"/>
        <v>0.07504866414608147</v>
      </c>
      <c r="P11" s="16">
        <f t="shared" si="4"/>
        <v>-0.04740455354139339</v>
      </c>
    </row>
    <row r="12" spans="1:16" s="1" customFormat="1" ht="15" customHeight="1">
      <c r="A12" s="13" t="s">
        <v>9</v>
      </c>
      <c r="B12" s="8"/>
      <c r="C12" s="8"/>
      <c r="D12" s="8"/>
      <c r="E12" s="8">
        <v>192.66099999999997</v>
      </c>
      <c r="F12" s="8"/>
      <c r="G12" s="8">
        <v>192.66099999999997</v>
      </c>
      <c r="H12" s="8"/>
      <c r="I12" s="8"/>
      <c r="J12" s="8"/>
      <c r="K12" s="8"/>
      <c r="L12" s="8">
        <v>8.393</v>
      </c>
      <c r="M12" s="8">
        <v>8.393</v>
      </c>
      <c r="N12" s="19" t="str">
        <f>"   -"</f>
        <v>   -</v>
      </c>
      <c r="O12" s="17" t="s">
        <v>18</v>
      </c>
      <c r="P12" s="17" t="s">
        <v>18</v>
      </c>
    </row>
    <row r="13" spans="1:16" s="1" customFormat="1" ht="18" customHeight="1">
      <c r="A13" s="12" t="s">
        <v>10</v>
      </c>
      <c r="B13" s="7"/>
      <c r="C13" s="7">
        <v>4979</v>
      </c>
      <c r="D13" s="7">
        <v>4979</v>
      </c>
      <c r="E13" s="7"/>
      <c r="F13" s="7">
        <v>47425</v>
      </c>
      <c r="G13" s="7">
        <v>47425</v>
      </c>
      <c r="H13" s="7"/>
      <c r="I13" s="7">
        <v>6032</v>
      </c>
      <c r="J13" s="7">
        <v>6032</v>
      </c>
      <c r="K13" s="7"/>
      <c r="L13" s="7">
        <v>60442</v>
      </c>
      <c r="M13" s="7">
        <v>60442</v>
      </c>
      <c r="N13" s="14" t="s">
        <v>18</v>
      </c>
      <c r="O13" s="14">
        <f t="shared" si="3"/>
        <v>0.274475487612019</v>
      </c>
      <c r="P13" s="15">
        <f t="shared" si="4"/>
        <v>0.274475487612019</v>
      </c>
    </row>
    <row r="14" spans="1:16" s="1" customFormat="1" ht="18" customHeight="1">
      <c r="A14" s="12" t="s">
        <v>11</v>
      </c>
      <c r="B14" s="7">
        <v>133792.53</v>
      </c>
      <c r="C14" s="7">
        <v>39642.31</v>
      </c>
      <c r="D14" s="7">
        <v>173434.84</v>
      </c>
      <c r="E14" s="7">
        <v>1433942.921</v>
      </c>
      <c r="F14" s="7">
        <v>850487.7770000002</v>
      </c>
      <c r="G14" s="7">
        <v>2284430.6980000003</v>
      </c>
      <c r="H14" s="7">
        <v>86934.98199999999</v>
      </c>
      <c r="I14" s="7">
        <v>72095.945</v>
      </c>
      <c r="J14" s="7">
        <v>159030.927</v>
      </c>
      <c r="K14" s="7">
        <v>1365734.862</v>
      </c>
      <c r="L14" s="7">
        <v>853640.1840000004</v>
      </c>
      <c r="M14" s="7">
        <v>2219375.046</v>
      </c>
      <c r="N14" s="14">
        <f t="shared" si="2"/>
        <v>-0.04756678805069403</v>
      </c>
      <c r="O14" s="14">
        <f t="shared" si="3"/>
        <v>0.003706587073032175</v>
      </c>
      <c r="P14" s="15">
        <f t="shared" si="4"/>
        <v>-0.02847784003995213</v>
      </c>
    </row>
    <row r="15" spans="1:16" s="1" customFormat="1" ht="18" customHeight="1">
      <c r="A15" s="6" t="s">
        <v>12</v>
      </c>
      <c r="B15" s="7">
        <f>SUM(B17:B21)</f>
        <v>234359.90921</v>
      </c>
      <c r="C15" s="7">
        <f aca="true" t="shared" si="5" ref="C15:M15">SUM(C17:C21)</f>
        <v>383367.51138000033</v>
      </c>
      <c r="D15" s="7">
        <f t="shared" si="5"/>
        <v>617727.4205900002</v>
      </c>
      <c r="E15" s="7">
        <f t="shared" si="5"/>
        <v>3292121.586700003</v>
      </c>
      <c r="F15" s="7">
        <f t="shared" si="5"/>
        <v>4460614.362669991</v>
      </c>
      <c r="G15" s="7">
        <f t="shared" si="5"/>
        <v>7752735.949369994</v>
      </c>
      <c r="H15" s="7">
        <f t="shared" si="5"/>
        <v>299275.21591999993</v>
      </c>
      <c r="I15" s="7">
        <f t="shared" si="5"/>
        <v>317068.0635199998</v>
      </c>
      <c r="J15" s="7">
        <f t="shared" si="5"/>
        <v>616343.2794399997</v>
      </c>
      <c r="K15" s="7">
        <f t="shared" si="5"/>
        <v>3635878.597816998</v>
      </c>
      <c r="L15" s="7">
        <f t="shared" si="5"/>
        <v>4285331.406298983</v>
      </c>
      <c r="M15" s="7">
        <f t="shared" si="5"/>
        <v>7921210.004115982</v>
      </c>
      <c r="N15" s="14">
        <f t="shared" si="2"/>
        <v>0.10441807875679787</v>
      </c>
      <c r="O15" s="14">
        <f t="shared" si="3"/>
        <v>-0.039295698332031836</v>
      </c>
      <c r="P15" s="15">
        <f t="shared" si="4"/>
        <v>0.02173091613673206</v>
      </c>
    </row>
    <row r="16" spans="1:16" s="1" customFormat="1" ht="18" customHeight="1">
      <c r="A16" s="12" t="s">
        <v>6</v>
      </c>
      <c r="B16" s="7">
        <f aca="true" t="shared" si="6" ref="B16:M16">SUM(B17:B19)</f>
        <v>188072.92921</v>
      </c>
      <c r="C16" s="7">
        <f t="shared" si="6"/>
        <v>243111.24638000032</v>
      </c>
      <c r="D16" s="7">
        <f t="shared" si="6"/>
        <v>431184.1755900003</v>
      </c>
      <c r="E16" s="7">
        <f t="shared" si="6"/>
        <v>2315902.554700003</v>
      </c>
      <c r="F16" s="7">
        <f t="shared" si="6"/>
        <v>3031926.1206699912</v>
      </c>
      <c r="G16" s="7">
        <f t="shared" si="6"/>
        <v>5347828.675369994</v>
      </c>
      <c r="H16" s="7">
        <f t="shared" si="6"/>
        <v>171062.5329199999</v>
      </c>
      <c r="I16" s="7">
        <f t="shared" si="6"/>
        <v>185553.96651999978</v>
      </c>
      <c r="J16" s="7">
        <f t="shared" si="6"/>
        <v>356616.4994399997</v>
      </c>
      <c r="K16" s="7">
        <f t="shared" si="6"/>
        <v>2569408.513816998</v>
      </c>
      <c r="L16" s="7">
        <f t="shared" si="6"/>
        <v>2952881.742298983</v>
      </c>
      <c r="M16" s="7">
        <f t="shared" si="6"/>
        <v>5522290.256115981</v>
      </c>
      <c r="N16" s="14">
        <f t="shared" si="2"/>
        <v>0.10946313721297019</v>
      </c>
      <c r="O16" s="14">
        <f t="shared" si="3"/>
        <v>-0.02607068088899911</v>
      </c>
      <c r="P16" s="15">
        <f t="shared" si="4"/>
        <v>0.03262288142278935</v>
      </c>
    </row>
    <row r="17" spans="1:16" s="1" customFormat="1" ht="15" customHeight="1">
      <c r="A17" s="13" t="s">
        <v>7</v>
      </c>
      <c r="B17" s="8">
        <v>24692.37</v>
      </c>
      <c r="C17" s="8">
        <v>1609.513</v>
      </c>
      <c r="D17" s="8">
        <v>26301.882999999998</v>
      </c>
      <c r="E17" s="8">
        <v>406790.14400000003</v>
      </c>
      <c r="F17" s="8">
        <v>29024.523999999998</v>
      </c>
      <c r="G17" s="8">
        <v>435814.668</v>
      </c>
      <c r="H17" s="8">
        <v>26394.945999999996</v>
      </c>
      <c r="I17" s="8"/>
      <c r="J17" s="8">
        <v>26394.945999999996</v>
      </c>
      <c r="K17" s="8">
        <v>413373.374</v>
      </c>
      <c r="L17" s="8">
        <v>7242.155799999999</v>
      </c>
      <c r="M17" s="8">
        <v>420615.5298</v>
      </c>
      <c r="N17" s="16">
        <f t="shared" si="2"/>
        <v>0.016183356694108975</v>
      </c>
      <c r="O17" s="16">
        <f t="shared" si="3"/>
        <v>-0.7504814962684659</v>
      </c>
      <c r="P17" s="16">
        <f t="shared" si="4"/>
        <v>-0.03487523324937747</v>
      </c>
    </row>
    <row r="18" spans="1:16" s="1" customFormat="1" ht="15" customHeight="1">
      <c r="A18" s="13" t="s">
        <v>8</v>
      </c>
      <c r="B18" s="8">
        <v>120732.64240999999</v>
      </c>
      <c r="C18" s="8">
        <v>193692.17112000033</v>
      </c>
      <c r="D18" s="8">
        <v>314424.81353000033</v>
      </c>
      <c r="E18" s="8">
        <v>1415111.9321000036</v>
      </c>
      <c r="F18" s="8">
        <v>2345213.1440899908</v>
      </c>
      <c r="G18" s="8">
        <v>3760325.0761899943</v>
      </c>
      <c r="H18" s="8">
        <v>110148.80691999993</v>
      </c>
      <c r="I18" s="8">
        <v>133502.42389999976</v>
      </c>
      <c r="J18" s="8">
        <v>243651.2308199997</v>
      </c>
      <c r="K18" s="8">
        <v>1602614.6367869976</v>
      </c>
      <c r="L18" s="8">
        <v>2179345.577328986</v>
      </c>
      <c r="M18" s="8">
        <v>3781960.214115984</v>
      </c>
      <c r="N18" s="16">
        <f t="shared" si="2"/>
        <v>0.13250026406656246</v>
      </c>
      <c r="O18" s="16">
        <f t="shared" si="3"/>
        <v>-0.07072600935185613</v>
      </c>
      <c r="P18" s="16">
        <f t="shared" si="4"/>
        <v>0.005753528614582004</v>
      </c>
    </row>
    <row r="19" spans="1:16" s="1" customFormat="1" ht="15" customHeight="1">
      <c r="A19" s="13" t="s">
        <v>9</v>
      </c>
      <c r="B19" s="8">
        <v>42647.91680000001</v>
      </c>
      <c r="C19" s="8">
        <v>47809.56225999997</v>
      </c>
      <c r="D19" s="8">
        <v>90457.47905999998</v>
      </c>
      <c r="E19" s="8">
        <v>494000.47859999933</v>
      </c>
      <c r="F19" s="8">
        <v>657688.4525800002</v>
      </c>
      <c r="G19" s="8">
        <v>1151688.9311799994</v>
      </c>
      <c r="H19" s="8">
        <v>34518.779999999984</v>
      </c>
      <c r="I19" s="8">
        <v>52051.542620000015</v>
      </c>
      <c r="J19" s="8">
        <v>86570.32261999999</v>
      </c>
      <c r="K19" s="8">
        <v>553420.5030300004</v>
      </c>
      <c r="L19" s="8">
        <v>766294.0091699973</v>
      </c>
      <c r="M19" s="8">
        <v>1319714.5121999977</v>
      </c>
      <c r="N19" s="16">
        <f t="shared" si="2"/>
        <v>0.12028333372954969</v>
      </c>
      <c r="O19" s="16">
        <f t="shared" si="3"/>
        <v>0.1651322235687065</v>
      </c>
      <c r="P19" s="16">
        <f t="shared" si="4"/>
        <v>0.1458949343620437</v>
      </c>
    </row>
    <row r="20" spans="1:16" s="1" customFormat="1" ht="18" customHeight="1">
      <c r="A20" s="12" t="s">
        <v>10</v>
      </c>
      <c r="B20" s="7">
        <v>11240.595</v>
      </c>
      <c r="C20" s="7">
        <v>90949.528</v>
      </c>
      <c r="D20" s="7">
        <v>102190.123</v>
      </c>
      <c r="E20" s="7">
        <v>217883.35700000002</v>
      </c>
      <c r="F20" s="7">
        <v>1095224.121</v>
      </c>
      <c r="G20" s="7">
        <v>1313107.4780000001</v>
      </c>
      <c r="H20" s="7">
        <v>9769.400000000001</v>
      </c>
      <c r="I20" s="7">
        <v>88181.63600000001</v>
      </c>
      <c r="J20" s="7">
        <v>97951.03600000002</v>
      </c>
      <c r="K20" s="7">
        <v>205863.65800000008</v>
      </c>
      <c r="L20" s="7">
        <v>1059782.9050000005</v>
      </c>
      <c r="M20" s="7">
        <v>1265646.5630000005</v>
      </c>
      <c r="N20" s="14">
        <f t="shared" si="2"/>
        <v>-0.0551657509113922</v>
      </c>
      <c r="O20" s="14">
        <f t="shared" si="3"/>
        <v>-0.03235978401173245</v>
      </c>
      <c r="P20" s="15">
        <f t="shared" si="4"/>
        <v>-0.03614396825482058</v>
      </c>
    </row>
    <row r="21" spans="1:16" s="1" customFormat="1" ht="18" customHeight="1">
      <c r="A21" s="12" t="s">
        <v>11</v>
      </c>
      <c r="B21" s="7">
        <v>35046.384999999995</v>
      </c>
      <c r="C21" s="7">
        <v>49306.737</v>
      </c>
      <c r="D21" s="7">
        <v>84353.122</v>
      </c>
      <c r="E21" s="7">
        <v>758335.6750000002</v>
      </c>
      <c r="F21" s="7">
        <v>333464.12100000004</v>
      </c>
      <c r="G21" s="7">
        <v>1091799.796</v>
      </c>
      <c r="H21" s="7">
        <v>118443.28300000002</v>
      </c>
      <c r="I21" s="7">
        <v>43332.460999999996</v>
      </c>
      <c r="J21" s="7">
        <v>161775.744</v>
      </c>
      <c r="K21" s="7">
        <v>860606.4260000001</v>
      </c>
      <c r="L21" s="7">
        <v>272666.75899999996</v>
      </c>
      <c r="M21" s="7">
        <v>1133273.185</v>
      </c>
      <c r="N21" s="14">
        <f t="shared" si="2"/>
        <v>0.1348621123488618</v>
      </c>
      <c r="O21" s="14">
        <f t="shared" si="3"/>
        <v>-0.182320550161977</v>
      </c>
      <c r="P21" s="15">
        <f t="shared" si="4"/>
        <v>0.0379862582425321</v>
      </c>
    </row>
    <row r="22" spans="1:16" s="1" customFormat="1" ht="18" customHeight="1">
      <c r="A22" s="6" t="s">
        <v>13</v>
      </c>
      <c r="B22" s="7">
        <f>SUM(B24:B28)</f>
        <v>218972.42743000004</v>
      </c>
      <c r="C22" s="7">
        <f aca="true" t="shared" si="7" ref="C22:M22">SUM(C24:C28)</f>
        <v>552332.56706</v>
      </c>
      <c r="D22" s="7">
        <f t="shared" si="7"/>
        <v>771304.9944900001</v>
      </c>
      <c r="E22" s="7">
        <f t="shared" si="7"/>
        <v>1899130.9353599874</v>
      </c>
      <c r="F22" s="7">
        <f t="shared" si="7"/>
        <v>5892610.557360001</v>
      </c>
      <c r="G22" s="7">
        <f t="shared" si="7"/>
        <v>7791741.492719987</v>
      </c>
      <c r="H22" s="7">
        <f t="shared" si="7"/>
        <v>139569.36794999999</v>
      </c>
      <c r="I22" s="7">
        <f t="shared" si="7"/>
        <v>565718.46304</v>
      </c>
      <c r="J22" s="7">
        <f t="shared" si="7"/>
        <v>705287.8309899999</v>
      </c>
      <c r="K22" s="7">
        <f t="shared" si="7"/>
        <v>2062630.0834379932</v>
      </c>
      <c r="L22" s="7">
        <f t="shared" si="7"/>
        <v>6018960.634280002</v>
      </c>
      <c r="M22" s="7">
        <f t="shared" si="7"/>
        <v>8081590.717717995</v>
      </c>
      <c r="N22" s="14">
        <f t="shared" si="2"/>
        <v>0.08609156168951237</v>
      </c>
      <c r="O22" s="14">
        <f t="shared" si="3"/>
        <v>0.02144212241587673</v>
      </c>
      <c r="P22" s="15">
        <f t="shared" si="4"/>
        <v>0.03719954329450226</v>
      </c>
    </row>
    <row r="23" spans="1:16" s="1" customFormat="1" ht="18" customHeight="1">
      <c r="A23" s="12" t="s">
        <v>6</v>
      </c>
      <c r="B23" s="7">
        <f aca="true" t="shared" si="8" ref="B23:M23">SUM(B24:B26)</f>
        <v>190710.82543000006</v>
      </c>
      <c r="C23" s="7">
        <f t="shared" si="8"/>
        <v>50549.67205999999</v>
      </c>
      <c r="D23" s="7">
        <f t="shared" si="8"/>
        <v>241260.49749000004</v>
      </c>
      <c r="E23" s="7">
        <f t="shared" si="8"/>
        <v>1655675.6213599874</v>
      </c>
      <c r="F23" s="7">
        <f t="shared" si="8"/>
        <v>516044.4603600006</v>
      </c>
      <c r="G23" s="7">
        <f t="shared" si="8"/>
        <v>2171720.0817199876</v>
      </c>
      <c r="H23" s="7">
        <f t="shared" si="8"/>
        <v>118221.55395</v>
      </c>
      <c r="I23" s="7">
        <f t="shared" si="8"/>
        <v>31180.01204</v>
      </c>
      <c r="J23" s="7">
        <f t="shared" si="8"/>
        <v>149401.56599</v>
      </c>
      <c r="K23" s="7">
        <f t="shared" si="8"/>
        <v>1813610.044437993</v>
      </c>
      <c r="L23" s="7">
        <f t="shared" si="8"/>
        <v>556703.6142800023</v>
      </c>
      <c r="M23" s="7">
        <f t="shared" si="8"/>
        <v>2370313.6587179955</v>
      </c>
      <c r="N23" s="14">
        <f t="shared" si="2"/>
        <v>0.09538971344415703</v>
      </c>
      <c r="O23" s="14">
        <f t="shared" si="3"/>
        <v>0.07879002109941702</v>
      </c>
      <c r="P23" s="15">
        <f t="shared" si="4"/>
        <v>0.0914452919921076</v>
      </c>
    </row>
    <row r="24" spans="1:16" s="1" customFormat="1" ht="15" customHeight="1">
      <c r="A24" s="13" t="s">
        <v>7</v>
      </c>
      <c r="B24" s="8">
        <v>44230.63824000001</v>
      </c>
      <c r="C24" s="8">
        <v>14894.626999999999</v>
      </c>
      <c r="D24" s="8">
        <v>59125.26524000001</v>
      </c>
      <c r="E24" s="8">
        <v>354674.6926899998</v>
      </c>
      <c r="F24" s="8">
        <v>177604.11399999997</v>
      </c>
      <c r="G24" s="8">
        <v>532278.8066899998</v>
      </c>
      <c r="H24" s="8">
        <v>29188.855000000014</v>
      </c>
      <c r="I24" s="8">
        <v>10927.39216</v>
      </c>
      <c r="J24" s="8">
        <v>40116.24716000001</v>
      </c>
      <c r="K24" s="8">
        <v>386243.7627900002</v>
      </c>
      <c r="L24" s="8">
        <v>199786.90535999998</v>
      </c>
      <c r="M24" s="8">
        <v>586030.6681500002</v>
      </c>
      <c r="N24" s="16">
        <f t="shared" si="2"/>
        <v>0.08900852175430796</v>
      </c>
      <c r="O24" s="16">
        <f t="shared" si="3"/>
        <v>0.12490021126425033</v>
      </c>
      <c r="P24" s="16">
        <f t="shared" si="4"/>
        <v>0.10098441039623363</v>
      </c>
    </row>
    <row r="25" spans="1:16" s="1" customFormat="1" ht="15" customHeight="1">
      <c r="A25" s="13" t="s">
        <v>8</v>
      </c>
      <c r="B25" s="8">
        <v>146189.32919000005</v>
      </c>
      <c r="C25" s="8">
        <v>34651.44605999999</v>
      </c>
      <c r="D25" s="8">
        <v>180840.77525000004</v>
      </c>
      <c r="E25" s="8">
        <v>1296484.0061699874</v>
      </c>
      <c r="F25" s="8">
        <v>337158.85076000064</v>
      </c>
      <c r="G25" s="8">
        <v>1633642.8569299881</v>
      </c>
      <c r="H25" s="8">
        <v>88807.32594999998</v>
      </c>
      <c r="I25" s="8">
        <v>20225.619880000002</v>
      </c>
      <c r="J25" s="8">
        <v>109032.94582999998</v>
      </c>
      <c r="K25" s="8">
        <v>1425497.428647993</v>
      </c>
      <c r="L25" s="8">
        <v>356889.70892000233</v>
      </c>
      <c r="M25" s="8">
        <v>1782387.137567995</v>
      </c>
      <c r="N25" s="16">
        <f t="shared" si="2"/>
        <v>0.09951023064228215</v>
      </c>
      <c r="O25" s="16">
        <f t="shared" si="3"/>
        <v>0.05852095567275106</v>
      </c>
      <c r="P25" s="16">
        <f t="shared" si="4"/>
        <v>0.09105067243248843</v>
      </c>
    </row>
    <row r="26" spans="1:16" s="1" customFormat="1" ht="15" customHeight="1">
      <c r="A26" s="13" t="s">
        <v>9</v>
      </c>
      <c r="B26" s="8">
        <v>290.858</v>
      </c>
      <c r="C26" s="8">
        <v>1003.5989999999999</v>
      </c>
      <c r="D26" s="8">
        <v>1294.4569999999999</v>
      </c>
      <c r="E26" s="8">
        <v>4516.9225</v>
      </c>
      <c r="F26" s="8">
        <v>1281.4955999999997</v>
      </c>
      <c r="G26" s="8">
        <v>5798.418099999999</v>
      </c>
      <c r="H26" s="8">
        <v>225.37300000000002</v>
      </c>
      <c r="I26" s="8">
        <v>27</v>
      </c>
      <c r="J26" s="8">
        <v>252.37300000000002</v>
      </c>
      <c r="K26" s="8">
        <v>1868.8529999999996</v>
      </c>
      <c r="L26" s="8">
        <v>27</v>
      </c>
      <c r="M26" s="8">
        <v>1895.8529999999996</v>
      </c>
      <c r="N26" s="16">
        <f t="shared" si="2"/>
        <v>-0.5862552434760615</v>
      </c>
      <c r="O26" s="16">
        <f t="shared" si="3"/>
        <v>-0.9789308679639633</v>
      </c>
      <c r="P26" s="16">
        <f t="shared" si="4"/>
        <v>-0.6730396174777393</v>
      </c>
    </row>
    <row r="27" spans="1:16" s="1" customFormat="1" ht="18" customHeight="1">
      <c r="A27" s="12" t="s">
        <v>10</v>
      </c>
      <c r="B27" s="7"/>
      <c r="C27" s="7">
        <v>121315.23999999999</v>
      </c>
      <c r="D27" s="7">
        <v>121315.23999999999</v>
      </c>
      <c r="E27" s="7">
        <v>17687.98</v>
      </c>
      <c r="F27" s="7">
        <v>1203565.5369999998</v>
      </c>
      <c r="G27" s="7">
        <v>1221253.5169999998</v>
      </c>
      <c r="H27" s="7"/>
      <c r="I27" s="7">
        <v>119756.655</v>
      </c>
      <c r="J27" s="7">
        <v>119756.655</v>
      </c>
      <c r="K27" s="7">
        <v>14981.84</v>
      </c>
      <c r="L27" s="7">
        <v>1289670.7850000001</v>
      </c>
      <c r="M27" s="7">
        <v>1304652.6250000002</v>
      </c>
      <c r="N27" s="14">
        <f t="shared" si="2"/>
        <v>-0.15299316258837925</v>
      </c>
      <c r="O27" s="14">
        <f t="shared" si="3"/>
        <v>0.07154180254664477</v>
      </c>
      <c r="P27" s="15">
        <f t="shared" si="4"/>
        <v>0.06828975871027154</v>
      </c>
    </row>
    <row r="28" spans="1:16" s="1" customFormat="1" ht="18" customHeight="1">
      <c r="A28" s="12" t="s">
        <v>11</v>
      </c>
      <c r="B28" s="7">
        <v>28261.602</v>
      </c>
      <c r="C28" s="7">
        <v>380467.655</v>
      </c>
      <c r="D28" s="7">
        <v>408729.25700000004</v>
      </c>
      <c r="E28" s="7">
        <v>225767.334</v>
      </c>
      <c r="F28" s="7">
        <v>4173000.5600000005</v>
      </c>
      <c r="G28" s="7">
        <v>4398767.894</v>
      </c>
      <c r="H28" s="7">
        <v>21347.814</v>
      </c>
      <c r="I28" s="7">
        <v>414781.796</v>
      </c>
      <c r="J28" s="7">
        <v>436129.61</v>
      </c>
      <c r="K28" s="7">
        <v>234038.19900000005</v>
      </c>
      <c r="L28" s="7">
        <v>4172586.2349999994</v>
      </c>
      <c r="M28" s="7">
        <v>4406624.433999999</v>
      </c>
      <c r="N28" s="14">
        <f t="shared" si="2"/>
        <v>0.03663446280496907</v>
      </c>
      <c r="O28" s="14">
        <f t="shared" si="3"/>
        <v>-9.928707030926187E-05</v>
      </c>
      <c r="P28" s="15">
        <f t="shared" si="4"/>
        <v>0.001786077417432086</v>
      </c>
    </row>
    <row r="29" spans="1:16" s="1" customFormat="1" ht="18" customHeight="1">
      <c r="A29" s="9" t="s">
        <v>14</v>
      </c>
      <c r="B29" s="10">
        <f>SUM(B22,B15,B8)</f>
        <v>642297.80388</v>
      </c>
      <c r="C29" s="10">
        <f aca="true" t="shared" si="9" ref="C29:M29">SUM(C22,C15,C8)</f>
        <v>1031678.6673400003</v>
      </c>
      <c r="D29" s="10">
        <f t="shared" si="9"/>
        <v>1673976.4712200002</v>
      </c>
      <c r="E29" s="10">
        <f t="shared" si="9"/>
        <v>7328969.743069987</v>
      </c>
      <c r="F29" s="10">
        <f t="shared" si="9"/>
        <v>11880343.916999994</v>
      </c>
      <c r="G29" s="10">
        <f t="shared" si="9"/>
        <v>19209313.66006998</v>
      </c>
      <c r="H29" s="10">
        <f t="shared" si="9"/>
        <v>567477.4722299998</v>
      </c>
      <c r="I29" s="10">
        <f t="shared" si="9"/>
        <v>1015631.5822199997</v>
      </c>
      <c r="J29" s="10">
        <f t="shared" si="9"/>
        <v>1583109.0544499997</v>
      </c>
      <c r="K29" s="10">
        <f t="shared" si="9"/>
        <v>7660881.9618969895</v>
      </c>
      <c r="L29" s="10">
        <f t="shared" si="9"/>
        <v>11895125.726546984</v>
      </c>
      <c r="M29" s="10">
        <f t="shared" si="9"/>
        <v>19556007.688443974</v>
      </c>
      <c r="N29" s="18">
        <f t="shared" si="2"/>
        <v>0.0452877048838749</v>
      </c>
      <c r="O29" s="18">
        <f t="shared" si="3"/>
        <v>0.0012442240435344143</v>
      </c>
      <c r="P29" s="18">
        <f t="shared" si="4"/>
        <v>0.018048225694531794</v>
      </c>
    </row>
  </sheetData>
  <sheetProtection/>
  <mergeCells count="10">
    <mergeCell ref="A2:P2"/>
    <mergeCell ref="A3:P3"/>
    <mergeCell ref="B5:G5"/>
    <mergeCell ref="H5:M5"/>
    <mergeCell ref="N5:P5"/>
    <mergeCell ref="B6:D6"/>
    <mergeCell ref="E6:G6"/>
    <mergeCell ref="H6:J6"/>
    <mergeCell ref="K6:M6"/>
    <mergeCell ref="N6:P6"/>
  </mergeCells>
  <printOptions horizontalCentered="1"/>
  <pageMargins left="0.3937007874015748" right="0.3937007874015748" top="1.7716535433070868" bottom="0.7874015748031497" header="0.5118110236220472" footer="0.5118110236220472"/>
  <pageSetup fitToHeight="1" fitToWidth="1" horizontalDpi="600" verticalDpi="600" orientation="landscape" paperSize="9" scale="86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Nelson Silva</cp:lastModifiedBy>
  <cp:lastPrinted>2020-02-17T15:33:01Z</cp:lastPrinted>
  <dcterms:modified xsi:type="dcterms:W3CDTF">2020-02-17T15:33:09Z</dcterms:modified>
  <cp:category/>
  <cp:version/>
  <cp:contentType/>
  <cp:contentStatus/>
</cp:coreProperties>
</file>