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dezembro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<sst xmlns="http://schemas.openxmlformats.org/spreadsheetml/2006/main" count="43" uniqueCount="19">
  <si>
    <t>Grupos de Mercadorias</t>
  </si>
  <si>
    <t>VARIAÇÃO ACUMULADA</t>
  </si>
  <si>
    <t>Carga</t>
  </si>
  <si>
    <t>Descarga</t>
  </si>
  <si>
    <t>total</t>
  </si>
  <si>
    <t>CONTINENTE E REGIÕES AUTÓNOMAS</t>
  </si>
  <si>
    <t>CARGA GERAL</t>
  </si>
  <si>
    <t>FRACIONADA</t>
  </si>
  <si>
    <t>CONTENTORES</t>
  </si>
  <si>
    <t>RO-RO</t>
  </si>
  <si>
    <t>GRANEL SÓLIDO</t>
  </si>
  <si>
    <t>GRANEL LÍQUIDO</t>
  </si>
  <si>
    <t>UNIÃO EUROPEIA</t>
  </si>
  <si>
    <t>EXTRA UNIÃO EUROPEIA</t>
  </si>
  <si>
    <t>Total</t>
  </si>
  <si>
    <t>Porto de Leixões</t>
  </si>
  <si>
    <t>Movimento de Mercadorias Segundo o Grupo e a Origem/Destino</t>
  </si>
  <si>
    <t>Toneladas</t>
  </si>
  <si>
    <t>DEZEMBRO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</si>
</sst>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\ ###\ ###;#\ ###\ ###;0"/>
    <numFmt numFmtId="175" formatCode="#,##0.0"/>
    <numFmt numFmtId="176" formatCode="#,##0.000"/>
  </numFmts>
  <fonts count="4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b/>
      <sz val="8"/>
      <color indexed="18"/>
      <name val="Tahoma"/>
      <family val="2"/>
    </font>
    <font>
      <b/>
      <sz val="9"/>
      <color indexed="18"/>
      <name val="Arial"/>
      <family val="2"/>
    </font>
    <font>
      <sz val="8"/>
      <color indexed="8"/>
      <name val="Tahoma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8"/>
      </top>
      <bottom>
        <color indexed="8"/>
      </bottom>
    </border>
    <border>
      <left style="thin">
        <color indexed="31"/>
      </left>
      <right style="thin">
        <color indexed="31"/>
      </right>
      <top>
        <color indexed="8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8" fillId="20" borderId="7" applyNumberFormat="0" applyAlignment="0" applyProtection="0"/>
    <xf numFmtId="17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/>
    </xf>
    <xf numFmtId="174" fontId="4" fillId="33" borderId="11" xfId="0" applyNumberFormat="1" applyFont="1" applyFill="1" applyBorder="1" applyAlignment="1">
      <alignment horizontal="right" vertical="center"/>
    </xf>
    <xf numFmtId="174" fontId="6" fillId="33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174" fontId="3" fillId="34" borderId="11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11" xfId="0" applyNumberFormat="1" applyFont="1" applyFill="1" applyBorder="1" applyAlignment="1">
      <alignment horizontal="left" vertical="center" indent="1"/>
    </xf>
    <xf numFmtId="49" fontId="6" fillId="33" borderId="11" xfId="0" applyNumberFormat="1" applyFont="1" applyFill="1" applyBorder="1" applyAlignment="1">
      <alignment horizontal="left" vertical="center" indent="2"/>
    </xf>
    <xf numFmtId="9" fontId="4" fillId="33" borderId="11" xfId="52" applyFont="1" applyFill="1" applyBorder="1" applyAlignment="1">
      <alignment horizontal="right" vertical="center"/>
    </xf>
    <xf numFmtId="9" fontId="5" fillId="33" borderId="11" xfId="52" applyFont="1" applyFill="1" applyBorder="1" applyAlignment="1">
      <alignment horizontal="right" vertical="center"/>
    </xf>
    <xf numFmtId="9" fontId="6" fillId="33" borderId="11" xfId="52" applyFont="1" applyFill="1" applyBorder="1" applyAlignment="1">
      <alignment horizontal="right" vertical="center"/>
    </xf>
    <xf numFmtId="9" fontId="3" fillId="34" borderId="11" xfId="52" applyFont="1" applyFill="1" applyBorder="1" applyAlignment="1">
      <alignment horizontal="right" vertical="center"/>
    </xf>
    <xf numFmtId="3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49" fontId="7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/>
    </xf>
    <xf numFmtId="1" fontId="3" fillId="34" borderId="11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9.8515625" style="0" customWidth="1"/>
    <col min="2" max="2" width="7.8515625" style="0" customWidth="1"/>
    <col min="3" max="5" width="8.8515625" style="0" bestFit="1" customWidth="1"/>
    <col min="6" max="7" width="9.8515625" style="0" bestFit="1" customWidth="1"/>
    <col min="8" max="8" width="8.7109375" style="0" customWidth="1"/>
    <col min="9" max="11" width="8.8515625" style="0" bestFit="1" customWidth="1"/>
    <col min="12" max="13" width="9.8515625" style="0" bestFit="1" customWidth="1"/>
    <col min="14" max="14" width="7.421875" style="0" bestFit="1" customWidth="1"/>
    <col min="15" max="15" width="7.8515625" style="0" customWidth="1"/>
    <col min="16" max="16" width="6.7109375" style="0" customWidth="1"/>
  </cols>
  <sheetData>
    <row r="1" s="1" customFormat="1" ht="11.25" customHeight="1"/>
    <row r="2" spans="1:16" s="1" customFormat="1" ht="23.25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" customFormat="1" ht="1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="1" customFormat="1" ht="15.75" customHeight="1">
      <c r="O4" s="11" t="s">
        <v>17</v>
      </c>
    </row>
    <row r="5" spans="1:16" s="1" customFormat="1" ht="18" customHeight="1">
      <c r="A5" s="2"/>
      <c r="B5" s="22">
        <v>2019</v>
      </c>
      <c r="C5" s="22"/>
      <c r="D5" s="22"/>
      <c r="E5" s="22"/>
      <c r="F5" s="22"/>
      <c r="G5" s="22"/>
      <c r="H5" s="22">
        <f>B5+1</f>
        <v>2020</v>
      </c>
      <c r="I5" s="22"/>
      <c r="J5" s="22"/>
      <c r="K5" s="22"/>
      <c r="L5" s="22"/>
      <c r="M5" s="22"/>
      <c r="N5" s="22" t="str">
        <f>B5&amp;"/"&amp;H5</f>
        <v>2019/2020</v>
      </c>
      <c r="O5" s="23"/>
      <c r="P5" s="23"/>
    </row>
    <row r="6" spans="1:16" s="1" customFormat="1" ht="18" customHeight="1">
      <c r="A6" s="4" t="s">
        <v>0</v>
      </c>
      <c r="B6" s="24" t="s">
        <v>18</v>
      </c>
      <c r="C6" s="24"/>
      <c r="D6" s="24"/>
      <c r="E6" s="23" t="str">
        <f>"JANEIRO / "&amp;B6</f>
        <v>JANEIRO / DEZEMBRO</v>
      </c>
      <c r="F6" s="23"/>
      <c r="G6" s="23"/>
      <c r="H6" s="24" t="str">
        <f>B6</f>
        <v>DEZEMBRO</v>
      </c>
      <c r="I6" s="23"/>
      <c r="J6" s="23"/>
      <c r="K6" s="23" t="str">
        <f>E6</f>
        <v>JANEIRO / DEZEMBRO</v>
      </c>
      <c r="L6" s="23"/>
      <c r="M6" s="23"/>
      <c r="N6" s="24" t="s">
        <v>1</v>
      </c>
      <c r="O6" s="24"/>
      <c r="P6" s="24"/>
    </row>
    <row r="7" spans="1:16" s="1" customFormat="1" ht="18" customHeight="1">
      <c r="A7" s="5"/>
      <c r="B7" s="3" t="s">
        <v>2</v>
      </c>
      <c r="C7" s="3" t="s">
        <v>3</v>
      </c>
      <c r="D7" s="3" t="s">
        <v>4</v>
      </c>
      <c r="E7" s="3" t="s">
        <v>2</v>
      </c>
      <c r="F7" s="3" t="s">
        <v>3</v>
      </c>
      <c r="G7" s="3" t="s">
        <v>4</v>
      </c>
      <c r="H7" s="3" t="s">
        <v>2</v>
      </c>
      <c r="I7" s="3" t="s">
        <v>3</v>
      </c>
      <c r="J7" s="3" t="s">
        <v>4</v>
      </c>
      <c r="K7" s="3" t="s">
        <v>2</v>
      </c>
      <c r="L7" s="3" t="s">
        <v>3</v>
      </c>
      <c r="M7" s="3" t="s">
        <v>4</v>
      </c>
      <c r="N7" s="3" t="s">
        <v>2</v>
      </c>
      <c r="O7" s="3" t="s">
        <v>3</v>
      </c>
      <c r="P7" s="3" t="s">
        <v>4</v>
      </c>
    </row>
    <row r="8" spans="1:16" s="1" customFormat="1" ht="18" customHeight="1">
      <c r="A8" s="6" t="s">
        <v>5</v>
      </c>
      <c r="B8" s="7">
        <f>SUM(B10:B14)</f>
        <v>128632.88835999997</v>
      </c>
      <c r="C8" s="7">
        <f aca="true" t="shared" si="0" ref="C8:M8">SUM(C10:C14)</f>
        <v>132845.05565999998</v>
      </c>
      <c r="D8" s="7">
        <f t="shared" si="0"/>
        <v>261477.94401999997</v>
      </c>
      <c r="E8" s="7">
        <f t="shared" si="0"/>
        <v>1962373.2806420012</v>
      </c>
      <c r="F8" s="7">
        <f t="shared" si="0"/>
        <v>1590833.6859680004</v>
      </c>
      <c r="G8" s="7">
        <f t="shared" si="0"/>
        <v>3553206.9666100014</v>
      </c>
      <c r="H8" s="7">
        <f t="shared" si="0"/>
        <v>44246.017400000026</v>
      </c>
      <c r="I8" s="7">
        <f t="shared" si="0"/>
        <v>190295.69105000002</v>
      </c>
      <c r="J8" s="7">
        <f t="shared" si="0"/>
        <v>234541.70845000003</v>
      </c>
      <c r="K8" s="7">
        <f t="shared" si="0"/>
        <v>1116221.1712999984</v>
      </c>
      <c r="L8" s="7">
        <f t="shared" si="0"/>
        <v>1832595.780680001</v>
      </c>
      <c r="M8" s="7">
        <f t="shared" si="0"/>
        <v>2948816.9519799994</v>
      </c>
      <c r="N8" s="14">
        <f>_xlfn.IFERROR(K8/E8-1," - ")</f>
        <v>-0.4311881524727953</v>
      </c>
      <c r="O8" s="14">
        <f>_xlfn.IFERROR(L8/F8-1," - ")</f>
        <v>0.1519719483214812</v>
      </c>
      <c r="P8" s="15">
        <f>_xlfn.IFERROR(M8/G8-1," - ")</f>
        <v>-0.1700970476275495</v>
      </c>
    </row>
    <row r="9" spans="1:16" s="1" customFormat="1" ht="18" customHeight="1">
      <c r="A9" s="12" t="s">
        <v>6</v>
      </c>
      <c r="B9" s="7">
        <f>SUM(B10:B12)</f>
        <v>41697.906359999964</v>
      </c>
      <c r="C9" s="7">
        <f aca="true" t="shared" si="1" ref="C9:M9">SUM(C10:C12)</f>
        <v>54717.11066</v>
      </c>
      <c r="D9" s="7">
        <f t="shared" si="1"/>
        <v>96415.01701999997</v>
      </c>
      <c r="E9" s="7">
        <f t="shared" si="1"/>
        <v>596638.418642001</v>
      </c>
      <c r="F9" s="7">
        <f t="shared" si="1"/>
        <v>676751.5019680002</v>
      </c>
      <c r="G9" s="7">
        <f t="shared" si="1"/>
        <v>1273389.920610001</v>
      </c>
      <c r="H9" s="7">
        <f t="shared" si="1"/>
        <v>44246.017400000026</v>
      </c>
      <c r="I9" s="7">
        <f t="shared" si="1"/>
        <v>50126.77105000001</v>
      </c>
      <c r="J9" s="7">
        <f t="shared" si="1"/>
        <v>94372.78845000004</v>
      </c>
      <c r="K9" s="7">
        <f t="shared" si="1"/>
        <v>602634.2422999984</v>
      </c>
      <c r="L9" s="7">
        <f t="shared" si="1"/>
        <v>629412.9646800011</v>
      </c>
      <c r="M9" s="7">
        <f t="shared" si="1"/>
        <v>1232047.2069799993</v>
      </c>
      <c r="N9" s="14">
        <f aca="true" t="shared" si="2" ref="N9:N29">_xlfn.IFERROR(K9/E9-1," - ")</f>
        <v>0.010049342232510527</v>
      </c>
      <c r="O9" s="14">
        <f aca="true" t="shared" si="3" ref="O9:O29">_xlfn.IFERROR(L9/F9-1," - ")</f>
        <v>-0.06994965973527667</v>
      </c>
      <c r="P9" s="15">
        <f aca="true" t="shared" si="4" ref="P9:P29">_xlfn.IFERROR(M9/G9-1," - ")</f>
        <v>-0.03246665688243944</v>
      </c>
    </row>
    <row r="10" spans="1:16" s="1" customFormat="1" ht="15" customHeight="1">
      <c r="A10" s="13" t="s">
        <v>7</v>
      </c>
      <c r="B10" s="8">
        <v>598.567</v>
      </c>
      <c r="C10" s="8">
        <v>335.4409999999999</v>
      </c>
      <c r="D10" s="8">
        <v>934.0079999999999</v>
      </c>
      <c r="E10" s="8">
        <v>24577.13899999999</v>
      </c>
      <c r="F10" s="8">
        <v>2699.069499999999</v>
      </c>
      <c r="G10" s="8">
        <v>27276.208499999986</v>
      </c>
      <c r="H10" s="8">
        <v>913.198</v>
      </c>
      <c r="I10" s="8">
        <v>1022.744</v>
      </c>
      <c r="J10" s="8">
        <v>1935.942</v>
      </c>
      <c r="K10" s="8">
        <v>17386.252999999997</v>
      </c>
      <c r="L10" s="8">
        <v>3896.523999999998</v>
      </c>
      <c r="M10" s="8">
        <v>21282.776999999995</v>
      </c>
      <c r="N10" s="16">
        <f t="shared" si="2"/>
        <v>-0.2925843402684094</v>
      </c>
      <c r="O10" s="16">
        <f t="shared" si="3"/>
        <v>0.4436545631744566</v>
      </c>
      <c r="P10" s="16">
        <f t="shared" si="4"/>
        <v>-0.21973110742279278</v>
      </c>
    </row>
    <row r="11" spans="1:16" s="1" customFormat="1" ht="15" customHeight="1">
      <c r="A11" s="13" t="s">
        <v>8</v>
      </c>
      <c r="B11" s="8">
        <v>41099.33935999996</v>
      </c>
      <c r="C11" s="8">
        <v>54381.66966</v>
      </c>
      <c r="D11" s="8">
        <v>95481.00901999997</v>
      </c>
      <c r="E11" s="8">
        <v>572061.279642001</v>
      </c>
      <c r="F11" s="8">
        <v>674044.0394680002</v>
      </c>
      <c r="G11" s="8">
        <v>1246105.3191100012</v>
      </c>
      <c r="H11" s="8">
        <v>43332.81940000003</v>
      </c>
      <c r="I11" s="8">
        <v>49104.02705000001</v>
      </c>
      <c r="J11" s="8">
        <v>92436.84645000004</v>
      </c>
      <c r="K11" s="8">
        <v>585233.8092999983</v>
      </c>
      <c r="L11" s="8">
        <v>625516.4406800012</v>
      </c>
      <c r="M11" s="8">
        <v>1210750.2499799994</v>
      </c>
      <c r="N11" s="16">
        <f t="shared" si="2"/>
        <v>0.02302643113031655</v>
      </c>
      <c r="O11" s="16">
        <f t="shared" si="3"/>
        <v>-0.07199470056333435</v>
      </c>
      <c r="P11" s="16">
        <f t="shared" si="4"/>
        <v>-0.028372456635730625</v>
      </c>
    </row>
    <row r="12" spans="1:16" s="1" customFormat="1" ht="15" customHeight="1">
      <c r="A12" s="13" t="s">
        <v>9</v>
      </c>
      <c r="B12" s="8"/>
      <c r="C12" s="8"/>
      <c r="D12" s="8"/>
      <c r="E12" s="8"/>
      <c r="F12" s="8">
        <v>8.393</v>
      </c>
      <c r="G12" s="8">
        <v>8.393</v>
      </c>
      <c r="H12" s="8"/>
      <c r="I12" s="8"/>
      <c r="J12" s="8"/>
      <c r="K12" s="8">
        <v>14.18</v>
      </c>
      <c r="L12" s="8"/>
      <c r="M12" s="8">
        <v>14.18</v>
      </c>
      <c r="N12" s="16" t="str">
        <f t="shared" si="2"/>
        <v> - </v>
      </c>
      <c r="O12" s="16">
        <f t="shared" si="3"/>
        <v>-1</v>
      </c>
      <c r="P12" s="16">
        <f t="shared" si="4"/>
        <v>0.6895031573930654</v>
      </c>
    </row>
    <row r="13" spans="1:16" s="1" customFormat="1" ht="18" customHeight="1">
      <c r="A13" s="12" t="s">
        <v>10</v>
      </c>
      <c r="B13" s="7"/>
      <c r="C13" s="7">
        <v>6032</v>
      </c>
      <c r="D13" s="7">
        <v>6032</v>
      </c>
      <c r="E13" s="7"/>
      <c r="F13" s="7">
        <v>60442</v>
      </c>
      <c r="G13" s="7">
        <v>60442</v>
      </c>
      <c r="H13" s="7"/>
      <c r="I13" s="7">
        <v>5971</v>
      </c>
      <c r="J13" s="7">
        <v>5971</v>
      </c>
      <c r="K13" s="7"/>
      <c r="L13" s="7">
        <v>61581</v>
      </c>
      <c r="M13" s="7">
        <v>61581</v>
      </c>
      <c r="N13" s="14" t="str">
        <f t="shared" si="2"/>
        <v> - </v>
      </c>
      <c r="O13" s="14">
        <f t="shared" si="3"/>
        <v>0.018844512094239096</v>
      </c>
      <c r="P13" s="15">
        <f t="shared" si="4"/>
        <v>0.018844512094239096</v>
      </c>
    </row>
    <row r="14" spans="1:16" s="1" customFormat="1" ht="18" customHeight="1">
      <c r="A14" s="12" t="s">
        <v>11</v>
      </c>
      <c r="B14" s="7">
        <v>86934.982</v>
      </c>
      <c r="C14" s="7">
        <v>72095.94499999999</v>
      </c>
      <c r="D14" s="7">
        <v>159030.927</v>
      </c>
      <c r="E14" s="7">
        <v>1365734.8620000002</v>
      </c>
      <c r="F14" s="7">
        <v>853640.1840000001</v>
      </c>
      <c r="G14" s="7">
        <v>2219375.046</v>
      </c>
      <c r="H14" s="7"/>
      <c r="I14" s="7">
        <v>134197.92</v>
      </c>
      <c r="J14" s="7">
        <v>134197.92</v>
      </c>
      <c r="K14" s="7">
        <v>513586.92900000006</v>
      </c>
      <c r="L14" s="7">
        <v>1141601.8159999999</v>
      </c>
      <c r="M14" s="7">
        <v>1655188.7449999999</v>
      </c>
      <c r="N14" s="14">
        <f t="shared" si="2"/>
        <v>-0.6239482909238352</v>
      </c>
      <c r="O14" s="14">
        <f t="shared" si="3"/>
        <v>0.33733373545123513</v>
      </c>
      <c r="P14" s="15">
        <f t="shared" si="4"/>
        <v>-0.2542095361560627</v>
      </c>
    </row>
    <row r="15" spans="1:16" s="1" customFormat="1" ht="18" customHeight="1">
      <c r="A15" s="6" t="s">
        <v>12</v>
      </c>
      <c r="B15" s="7">
        <f>SUM(B17:B21)</f>
        <v>299275.21592</v>
      </c>
      <c r="C15" s="7">
        <f aca="true" t="shared" si="5" ref="C15:M15">SUM(C17:C21)</f>
        <v>317068.06352</v>
      </c>
      <c r="D15" s="7">
        <f t="shared" si="5"/>
        <v>616343.27944</v>
      </c>
      <c r="E15" s="7">
        <f t="shared" si="5"/>
        <v>3635878.5978170014</v>
      </c>
      <c r="F15" s="7">
        <f t="shared" si="5"/>
        <v>4285279.906298998</v>
      </c>
      <c r="G15" s="7">
        <f t="shared" si="5"/>
        <v>7921158.504115999</v>
      </c>
      <c r="H15" s="7">
        <f t="shared" si="5"/>
        <v>244025.79892000015</v>
      </c>
      <c r="I15" s="7">
        <f t="shared" si="5"/>
        <v>330168.7000899999</v>
      </c>
      <c r="J15" s="7">
        <f t="shared" si="5"/>
        <v>574194.49901</v>
      </c>
      <c r="K15" s="7">
        <f t="shared" si="5"/>
        <v>3546505.046092994</v>
      </c>
      <c r="L15" s="7">
        <f t="shared" si="5"/>
        <v>4419136.80833099</v>
      </c>
      <c r="M15" s="7">
        <f t="shared" si="5"/>
        <v>7965641.854423985</v>
      </c>
      <c r="N15" s="14">
        <f t="shared" si="2"/>
        <v>-0.024581005476274065</v>
      </c>
      <c r="O15" s="14">
        <f t="shared" si="3"/>
        <v>0.031236443116640755</v>
      </c>
      <c r="P15" s="15">
        <f t="shared" si="4"/>
        <v>0.005615763184750211</v>
      </c>
    </row>
    <row r="16" spans="1:16" s="1" customFormat="1" ht="18" customHeight="1">
      <c r="A16" s="12" t="s">
        <v>6</v>
      </c>
      <c r="B16" s="7">
        <f aca="true" t="shared" si="6" ref="B16:M16">SUM(B17:B19)</f>
        <v>171062.53292</v>
      </c>
      <c r="C16" s="7">
        <f t="shared" si="6"/>
        <v>185553.96652</v>
      </c>
      <c r="D16" s="7">
        <f t="shared" si="6"/>
        <v>356616.49944</v>
      </c>
      <c r="E16" s="7">
        <f t="shared" si="6"/>
        <v>2569408.5138170016</v>
      </c>
      <c r="F16" s="7">
        <f t="shared" si="6"/>
        <v>2952830.2422989975</v>
      </c>
      <c r="G16" s="7">
        <f t="shared" si="6"/>
        <v>5522238.756115999</v>
      </c>
      <c r="H16" s="7">
        <f t="shared" si="6"/>
        <v>200502.42292000016</v>
      </c>
      <c r="I16" s="7">
        <f t="shared" si="6"/>
        <v>221985.62508999987</v>
      </c>
      <c r="J16" s="7">
        <f t="shared" si="6"/>
        <v>422488.04801</v>
      </c>
      <c r="K16" s="7">
        <f t="shared" si="6"/>
        <v>2685516.121092994</v>
      </c>
      <c r="L16" s="7">
        <f t="shared" si="6"/>
        <v>2985204.266330991</v>
      </c>
      <c r="M16" s="7">
        <f t="shared" si="6"/>
        <v>5670720.387423986</v>
      </c>
      <c r="N16" s="14">
        <f t="shared" si="2"/>
        <v>0.04518845744132305</v>
      </c>
      <c r="O16" s="14">
        <f t="shared" si="3"/>
        <v>0.010963726789382955</v>
      </c>
      <c r="P16" s="15">
        <f t="shared" si="4"/>
        <v>0.026887941261782622</v>
      </c>
    </row>
    <row r="17" spans="1:16" s="1" customFormat="1" ht="15" customHeight="1">
      <c r="A17" s="13" t="s">
        <v>7</v>
      </c>
      <c r="B17" s="8">
        <v>26394.945999999996</v>
      </c>
      <c r="C17" s="8"/>
      <c r="D17" s="8">
        <v>26394.945999999996</v>
      </c>
      <c r="E17" s="8">
        <v>413373.37400000007</v>
      </c>
      <c r="F17" s="8">
        <v>7242.155800000002</v>
      </c>
      <c r="G17" s="8">
        <v>420615.5298000001</v>
      </c>
      <c r="H17" s="8">
        <v>44574.106999999996</v>
      </c>
      <c r="I17" s="8">
        <v>917.755</v>
      </c>
      <c r="J17" s="8">
        <v>45491.861999999994</v>
      </c>
      <c r="K17" s="8">
        <v>427654.8793999999</v>
      </c>
      <c r="L17" s="8">
        <v>15882.36958</v>
      </c>
      <c r="M17" s="8">
        <v>443537.2489799999</v>
      </c>
      <c r="N17" s="16">
        <f t="shared" si="2"/>
        <v>0.034548682373528594</v>
      </c>
      <c r="O17" s="16">
        <f t="shared" si="3"/>
        <v>1.1930444495546473</v>
      </c>
      <c r="P17" s="16">
        <f t="shared" si="4"/>
        <v>0.054495655904333695</v>
      </c>
    </row>
    <row r="18" spans="1:16" s="1" customFormat="1" ht="15" customHeight="1">
      <c r="A18" s="13" t="s">
        <v>8</v>
      </c>
      <c r="B18" s="8">
        <v>110148.80691999999</v>
      </c>
      <c r="C18" s="8">
        <v>133502.4239</v>
      </c>
      <c r="D18" s="8">
        <v>243651.23082</v>
      </c>
      <c r="E18" s="8">
        <v>1602614.6367870017</v>
      </c>
      <c r="F18" s="8">
        <v>2179345.5773289977</v>
      </c>
      <c r="G18" s="8">
        <v>3781960.2141159996</v>
      </c>
      <c r="H18" s="8">
        <v>114153.98392000013</v>
      </c>
      <c r="I18" s="8">
        <v>168340.30946999983</v>
      </c>
      <c r="J18" s="8">
        <v>282494.29338999995</v>
      </c>
      <c r="K18" s="8">
        <v>1685016.6515329941</v>
      </c>
      <c r="L18" s="8">
        <v>2211441.4215609916</v>
      </c>
      <c r="M18" s="8">
        <v>3896458.0730939857</v>
      </c>
      <c r="N18" s="16">
        <f t="shared" si="2"/>
        <v>0.05141723584354363</v>
      </c>
      <c r="O18" s="16">
        <f t="shared" si="3"/>
        <v>0.014727285367624132</v>
      </c>
      <c r="P18" s="16">
        <f t="shared" si="4"/>
        <v>0.03027473915527401</v>
      </c>
    </row>
    <row r="19" spans="1:16" s="1" customFormat="1" ht="15" customHeight="1">
      <c r="A19" s="13" t="s">
        <v>9</v>
      </c>
      <c r="B19" s="8">
        <v>34518.78</v>
      </c>
      <c r="C19" s="8">
        <v>52051.542619999986</v>
      </c>
      <c r="D19" s="8">
        <v>86570.32261999999</v>
      </c>
      <c r="E19" s="8">
        <v>553420.5030299999</v>
      </c>
      <c r="F19" s="8">
        <v>766242.5091699999</v>
      </c>
      <c r="G19" s="8">
        <v>1319663.0121999998</v>
      </c>
      <c r="H19" s="8">
        <v>41774.33200000002</v>
      </c>
      <c r="I19" s="8">
        <v>52727.56062000002</v>
      </c>
      <c r="J19" s="8">
        <v>94501.89262000003</v>
      </c>
      <c r="K19" s="8">
        <v>572844.5901600003</v>
      </c>
      <c r="L19" s="8">
        <v>757880.4751899994</v>
      </c>
      <c r="M19" s="8">
        <v>1330725.0653499998</v>
      </c>
      <c r="N19" s="16">
        <f t="shared" si="2"/>
        <v>0.035098242699091786</v>
      </c>
      <c r="O19" s="16">
        <f t="shared" si="3"/>
        <v>-0.010913038470102943</v>
      </c>
      <c r="P19" s="16">
        <f t="shared" si="4"/>
        <v>0.008382483291365928</v>
      </c>
    </row>
    <row r="20" spans="1:16" s="1" customFormat="1" ht="18" customHeight="1">
      <c r="A20" s="12" t="s">
        <v>10</v>
      </c>
      <c r="B20" s="7">
        <v>9769.4</v>
      </c>
      <c r="C20" s="7">
        <v>88181.63600000001</v>
      </c>
      <c r="D20" s="7">
        <v>97951.03600000001</v>
      </c>
      <c r="E20" s="7">
        <v>205863.65800000005</v>
      </c>
      <c r="F20" s="7">
        <v>1059782.9050000003</v>
      </c>
      <c r="G20" s="7">
        <v>1265646.5630000003</v>
      </c>
      <c r="H20" s="7">
        <v>4416.025</v>
      </c>
      <c r="I20" s="7">
        <v>85262.42499999999</v>
      </c>
      <c r="J20" s="7">
        <v>89678.44999999998</v>
      </c>
      <c r="K20" s="7">
        <v>211057.291</v>
      </c>
      <c r="L20" s="7">
        <v>1165810.9999999995</v>
      </c>
      <c r="M20" s="7">
        <v>1376868.2909999995</v>
      </c>
      <c r="N20" s="14">
        <f t="shared" si="2"/>
        <v>0.0252285082780368</v>
      </c>
      <c r="O20" s="14">
        <f t="shared" si="3"/>
        <v>0.10004699500224468</v>
      </c>
      <c r="P20" s="15">
        <f t="shared" si="4"/>
        <v>0.08787739899231184</v>
      </c>
    </row>
    <row r="21" spans="1:16" s="1" customFormat="1" ht="18" customHeight="1">
      <c r="A21" s="12" t="s">
        <v>11</v>
      </c>
      <c r="B21" s="7">
        <v>118443.28300000002</v>
      </c>
      <c r="C21" s="7">
        <v>43332.460999999996</v>
      </c>
      <c r="D21" s="7">
        <v>161775.744</v>
      </c>
      <c r="E21" s="7">
        <v>860606.4259999996</v>
      </c>
      <c r="F21" s="7">
        <v>272666.759</v>
      </c>
      <c r="G21" s="7">
        <v>1133273.1849999996</v>
      </c>
      <c r="H21" s="7">
        <v>39107.351</v>
      </c>
      <c r="I21" s="7">
        <v>22920.649999999998</v>
      </c>
      <c r="J21" s="7">
        <v>62028.001000000004</v>
      </c>
      <c r="K21" s="7">
        <v>649931.6339999997</v>
      </c>
      <c r="L21" s="7">
        <v>268121.542</v>
      </c>
      <c r="M21" s="7">
        <v>918053.1759999997</v>
      </c>
      <c r="N21" s="14">
        <f t="shared" si="2"/>
        <v>-0.24479806986707298</v>
      </c>
      <c r="O21" s="14">
        <f t="shared" si="3"/>
        <v>-0.016669494355195713</v>
      </c>
      <c r="P21" s="15">
        <f t="shared" si="4"/>
        <v>-0.1899100868604774</v>
      </c>
    </row>
    <row r="22" spans="1:16" s="1" customFormat="1" ht="18" customHeight="1">
      <c r="A22" s="6" t="s">
        <v>13</v>
      </c>
      <c r="B22" s="7">
        <f>SUM(B24:B28)</f>
        <v>139569.36795000004</v>
      </c>
      <c r="C22" s="7">
        <f aca="true" t="shared" si="7" ref="C22:M22">SUM(C24:C28)</f>
        <v>565718.46304</v>
      </c>
      <c r="D22" s="7">
        <f t="shared" si="7"/>
        <v>705287.8309899999</v>
      </c>
      <c r="E22" s="7">
        <f t="shared" si="7"/>
        <v>2062630.0834379965</v>
      </c>
      <c r="F22" s="7">
        <f t="shared" si="7"/>
        <v>6018960.63428</v>
      </c>
      <c r="G22" s="7">
        <f t="shared" si="7"/>
        <v>8081590.717717996</v>
      </c>
      <c r="H22" s="7">
        <f t="shared" si="7"/>
        <v>163550.58790999994</v>
      </c>
      <c r="I22" s="7">
        <f t="shared" si="7"/>
        <v>146521.05708</v>
      </c>
      <c r="J22" s="7">
        <f t="shared" si="7"/>
        <v>310071.64498999994</v>
      </c>
      <c r="K22" s="7">
        <f t="shared" si="7"/>
        <v>2156421.7753999997</v>
      </c>
      <c r="L22" s="7">
        <f t="shared" si="7"/>
        <v>4005204.26213</v>
      </c>
      <c r="M22" s="7">
        <f t="shared" si="7"/>
        <v>6161626.037529999</v>
      </c>
      <c r="N22" s="14">
        <f t="shared" si="2"/>
        <v>0.04547189179247835</v>
      </c>
      <c r="O22" s="14">
        <f t="shared" si="3"/>
        <v>-0.33456878928248535</v>
      </c>
      <c r="P22" s="15">
        <f t="shared" si="4"/>
        <v>-0.23757261995199608</v>
      </c>
    </row>
    <row r="23" spans="1:16" s="1" customFormat="1" ht="18" customHeight="1">
      <c r="A23" s="12" t="s">
        <v>6</v>
      </c>
      <c r="B23" s="7">
        <f aca="true" t="shared" si="8" ref="B23:M23">SUM(B24:B26)</f>
        <v>118221.55395000005</v>
      </c>
      <c r="C23" s="7">
        <f t="shared" si="8"/>
        <v>31180.01203999999</v>
      </c>
      <c r="D23" s="7">
        <f t="shared" si="8"/>
        <v>149401.56599</v>
      </c>
      <c r="E23" s="7">
        <f t="shared" si="8"/>
        <v>1813610.0444379963</v>
      </c>
      <c r="F23" s="7">
        <f t="shared" si="8"/>
        <v>556703.6142800003</v>
      </c>
      <c r="G23" s="7">
        <f t="shared" si="8"/>
        <v>2370313.6587179974</v>
      </c>
      <c r="H23" s="7">
        <f t="shared" si="8"/>
        <v>160864.34990999993</v>
      </c>
      <c r="I23" s="7">
        <f t="shared" si="8"/>
        <v>31282.921079999996</v>
      </c>
      <c r="J23" s="7">
        <f t="shared" si="8"/>
        <v>192147.27098999993</v>
      </c>
      <c r="K23" s="7">
        <f t="shared" si="8"/>
        <v>1818139.6613999999</v>
      </c>
      <c r="L23" s="7">
        <f t="shared" si="8"/>
        <v>617783.4041300002</v>
      </c>
      <c r="M23" s="7">
        <f t="shared" si="8"/>
        <v>2435923.06553</v>
      </c>
      <c r="N23" s="14">
        <f t="shared" si="2"/>
        <v>0.0024975694063313902</v>
      </c>
      <c r="O23" s="14">
        <f t="shared" si="3"/>
        <v>0.10971689114861594</v>
      </c>
      <c r="P23" s="15">
        <f t="shared" si="4"/>
        <v>0.027679630740299555</v>
      </c>
    </row>
    <row r="24" spans="1:16" s="1" customFormat="1" ht="15" customHeight="1">
      <c r="A24" s="13" t="s">
        <v>7</v>
      </c>
      <c r="B24" s="8">
        <v>29188.855000000003</v>
      </c>
      <c r="C24" s="8">
        <v>10927.39216</v>
      </c>
      <c r="D24" s="8">
        <v>40116.24716</v>
      </c>
      <c r="E24" s="8">
        <v>386243.7627900002</v>
      </c>
      <c r="F24" s="8">
        <v>199786.90536000006</v>
      </c>
      <c r="G24" s="8">
        <v>586030.6681500003</v>
      </c>
      <c r="H24" s="8">
        <v>47780.74547</v>
      </c>
      <c r="I24" s="8">
        <v>3715.728</v>
      </c>
      <c r="J24" s="8">
        <v>51496.473470000004</v>
      </c>
      <c r="K24" s="8">
        <v>317908.82946999994</v>
      </c>
      <c r="L24" s="8">
        <v>216211.42690000008</v>
      </c>
      <c r="M24" s="8">
        <v>534120.2563700001</v>
      </c>
      <c r="N24" s="16">
        <f t="shared" si="2"/>
        <v>-0.17692177817031518</v>
      </c>
      <c r="O24" s="16">
        <f t="shared" si="3"/>
        <v>0.08221020046536243</v>
      </c>
      <c r="P24" s="16">
        <f t="shared" si="4"/>
        <v>-0.08857968465007571</v>
      </c>
    </row>
    <row r="25" spans="1:16" s="1" customFormat="1" ht="15" customHeight="1">
      <c r="A25" s="13" t="s">
        <v>8</v>
      </c>
      <c r="B25" s="8">
        <v>88807.32595000003</v>
      </c>
      <c r="C25" s="8">
        <v>20225.61987999999</v>
      </c>
      <c r="D25" s="8">
        <v>109032.94583000001</v>
      </c>
      <c r="E25" s="8">
        <v>1425497.4286479964</v>
      </c>
      <c r="F25" s="8">
        <v>356889.7089200003</v>
      </c>
      <c r="G25" s="8">
        <v>1782387.1375679967</v>
      </c>
      <c r="H25" s="8">
        <v>112582.11543999994</v>
      </c>
      <c r="I25" s="8">
        <v>27567.193079999997</v>
      </c>
      <c r="J25" s="8">
        <v>140149.30851999993</v>
      </c>
      <c r="K25" s="8">
        <v>1495425.6031999998</v>
      </c>
      <c r="L25" s="8">
        <v>401568.25723000016</v>
      </c>
      <c r="M25" s="8">
        <v>1896993.86043</v>
      </c>
      <c r="N25" s="16">
        <f t="shared" si="2"/>
        <v>0.04905527933384368</v>
      </c>
      <c r="O25" s="16">
        <f t="shared" si="3"/>
        <v>0.12518867087875307</v>
      </c>
      <c r="P25" s="16">
        <f t="shared" si="4"/>
        <v>0.06429956794817304</v>
      </c>
    </row>
    <row r="26" spans="1:16" s="1" customFormat="1" ht="15" customHeight="1">
      <c r="A26" s="13" t="s">
        <v>9</v>
      </c>
      <c r="B26" s="8">
        <v>225.37300000000005</v>
      </c>
      <c r="C26" s="8">
        <v>27</v>
      </c>
      <c r="D26" s="8">
        <v>252.37300000000005</v>
      </c>
      <c r="E26" s="8">
        <v>1868.8529999999998</v>
      </c>
      <c r="F26" s="8">
        <v>27</v>
      </c>
      <c r="G26" s="8">
        <v>1895.8529999999998</v>
      </c>
      <c r="H26" s="8">
        <v>501.48900000000003</v>
      </c>
      <c r="I26" s="8"/>
      <c r="J26" s="8">
        <v>501.48900000000003</v>
      </c>
      <c r="K26" s="8">
        <v>4805.22873</v>
      </c>
      <c r="L26" s="8">
        <v>3.72</v>
      </c>
      <c r="M26" s="8">
        <v>4808.94873</v>
      </c>
      <c r="N26" s="16">
        <f t="shared" si="2"/>
        <v>1.5712181375421181</v>
      </c>
      <c r="O26" s="16">
        <f t="shared" si="3"/>
        <v>-0.8622222222222222</v>
      </c>
      <c r="P26" s="16">
        <f t="shared" si="4"/>
        <v>1.5365620277521521</v>
      </c>
    </row>
    <row r="27" spans="1:16" s="1" customFormat="1" ht="18" customHeight="1">
      <c r="A27" s="12" t="s">
        <v>10</v>
      </c>
      <c r="B27" s="7"/>
      <c r="C27" s="7">
        <v>119756.65499999998</v>
      </c>
      <c r="D27" s="7">
        <v>119756.65499999998</v>
      </c>
      <c r="E27" s="7">
        <v>14981.84</v>
      </c>
      <c r="F27" s="7">
        <v>1289670.7849999995</v>
      </c>
      <c r="G27" s="7">
        <v>1304652.6249999995</v>
      </c>
      <c r="H27" s="7"/>
      <c r="I27" s="7">
        <v>27166.160000000003</v>
      </c>
      <c r="J27" s="7">
        <v>27166.160000000003</v>
      </c>
      <c r="K27" s="7">
        <v>13149.499999999998</v>
      </c>
      <c r="L27" s="7">
        <v>732035.6430000002</v>
      </c>
      <c r="M27" s="7">
        <v>745185.1430000002</v>
      </c>
      <c r="N27" s="14">
        <f t="shared" si="2"/>
        <v>-0.1223040694600932</v>
      </c>
      <c r="O27" s="14">
        <f t="shared" si="3"/>
        <v>-0.43238565104039284</v>
      </c>
      <c r="P27" s="15">
        <f t="shared" si="4"/>
        <v>-0.4288248620969123</v>
      </c>
    </row>
    <row r="28" spans="1:16" s="1" customFormat="1" ht="18" customHeight="1">
      <c r="A28" s="12" t="s">
        <v>11</v>
      </c>
      <c r="B28" s="7">
        <v>21347.814</v>
      </c>
      <c r="C28" s="7">
        <v>414781.796</v>
      </c>
      <c r="D28" s="7">
        <v>436129.61</v>
      </c>
      <c r="E28" s="7">
        <v>234038.19899999996</v>
      </c>
      <c r="F28" s="7">
        <v>4172586.235</v>
      </c>
      <c r="G28" s="7">
        <v>4406624.433999999</v>
      </c>
      <c r="H28" s="7">
        <v>2686.238</v>
      </c>
      <c r="I28" s="7">
        <v>88071.976</v>
      </c>
      <c r="J28" s="7">
        <v>90758.21399999999</v>
      </c>
      <c r="K28" s="7">
        <v>325132.61400000006</v>
      </c>
      <c r="L28" s="7">
        <v>2655385.215</v>
      </c>
      <c r="M28" s="7">
        <v>2980517.829</v>
      </c>
      <c r="N28" s="14">
        <f t="shared" si="2"/>
        <v>0.38922883268299335</v>
      </c>
      <c r="O28" s="14">
        <f t="shared" si="3"/>
        <v>-0.36361166301935044</v>
      </c>
      <c r="P28" s="15">
        <f t="shared" si="4"/>
        <v>-0.3236278984877067</v>
      </c>
    </row>
    <row r="29" spans="1:16" s="1" customFormat="1" ht="18" customHeight="1">
      <c r="A29" s="9" t="s">
        <v>14</v>
      </c>
      <c r="B29" s="10">
        <f>SUM(B22,B15,B8)</f>
        <v>567477.47223</v>
      </c>
      <c r="C29" s="10">
        <f aca="true" t="shared" si="9" ref="C29:M29">SUM(C22,C15,C8)</f>
        <v>1015631.5822199999</v>
      </c>
      <c r="D29" s="10">
        <f t="shared" si="9"/>
        <v>1583109.05445</v>
      </c>
      <c r="E29" s="10">
        <f t="shared" si="9"/>
        <v>7660881.961896999</v>
      </c>
      <c r="F29" s="10">
        <f t="shared" si="9"/>
        <v>11895074.226546999</v>
      </c>
      <c r="G29" s="10">
        <f t="shared" si="9"/>
        <v>19555956.188443996</v>
      </c>
      <c r="H29" s="10">
        <f t="shared" si="9"/>
        <v>451822.4042300001</v>
      </c>
      <c r="I29" s="10">
        <f t="shared" si="9"/>
        <v>666985.4482199999</v>
      </c>
      <c r="J29" s="10">
        <f t="shared" si="9"/>
        <v>1118807.8524500001</v>
      </c>
      <c r="K29" s="10">
        <f t="shared" si="9"/>
        <v>6819147.992792993</v>
      </c>
      <c r="L29" s="10">
        <f t="shared" si="9"/>
        <v>10256936.85114099</v>
      </c>
      <c r="M29" s="10">
        <f t="shared" si="9"/>
        <v>17076084.843933985</v>
      </c>
      <c r="N29" s="17">
        <f t="shared" si="2"/>
        <v>-0.10987429036115504</v>
      </c>
      <c r="O29" s="17">
        <f t="shared" si="3"/>
        <v>-0.13771560767145719</v>
      </c>
      <c r="P29" s="17">
        <f t="shared" si="4"/>
        <v>-0.12680900491970915</v>
      </c>
    </row>
    <row r="31" s="18" customFormat="1" ht="9.75"/>
    <row r="32" spans="2:13" s="18" customFormat="1" ht="9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="18" customFormat="1" ht="9.75"/>
  </sheetData>
  <sheetProtection/>
  <mergeCells count="10">
    <mergeCell ref="A2:P2"/>
    <mergeCell ref="A3:P3"/>
    <mergeCell ref="B5:G5"/>
    <mergeCell ref="H5:M5"/>
    <mergeCell ref="N5:P5"/>
    <mergeCell ref="B6:D6"/>
    <mergeCell ref="E6:G6"/>
    <mergeCell ref="H6:J6"/>
    <mergeCell ref="K6:M6"/>
    <mergeCell ref="N6:P6"/>
  </mergeCells>
  <printOptions horizontalCentered="1"/>
  <pageMargins left="0.5905511811023623" right="0.5905511811023623" top="1.7716535433070868" bottom="0.7874015748031497" header="0.5118110236220472" footer="0.5118110236220472"/>
  <pageSetup fitToHeight="1" fitToWidth="1" horizontalDpi="600" verticalDpi="600" orientation="landscape" paperSize="9" scale="84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Silva</dc:creator>
  <cp:keywords/>
  <dc:description/>
  <cp:lastModifiedBy>Nelson Silva</cp:lastModifiedBy>
  <cp:lastPrinted>2021-02-25T16:58:25Z</cp:lastPrinted>
  <dcterms:created xsi:type="dcterms:W3CDTF">2020-04-20T10:55:15Z</dcterms:created>
  <dcterms:modified xsi:type="dcterms:W3CDTF">2021-02-25T16:58:30Z</dcterms:modified>
  <cp:category/>
  <cp:version/>
  <cp:contentType/>
  <cp:contentStatus/>
</cp:coreProperties>
</file>