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8_{043F8FDD-5BB1-4E0E-A260-D71747265AB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Area" localSheetId="0">'Sheet 1'!$A$2:$J$27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O4jHkd7mwCePl8OvtVAYyG9Hzf1pQN74f8xdzmOIs8="/>
    </ext>
  </extLst>
</workbook>
</file>

<file path=xl/calcChain.xml><?xml version="1.0" encoding="utf-8"?>
<calcChain xmlns="http://schemas.openxmlformats.org/spreadsheetml/2006/main">
  <c r="G9" i="1" l="1"/>
  <c r="G27" i="1" s="1"/>
  <c r="B10" i="1"/>
  <c r="B9" i="1" s="1"/>
  <c r="B27" i="1" s="1"/>
  <c r="C10" i="1"/>
  <c r="C9" i="1" s="1"/>
  <c r="C27" i="1" s="1"/>
  <c r="D10" i="1"/>
  <c r="J10" i="1" s="1"/>
  <c r="E10" i="1"/>
  <c r="H10" i="1" s="1"/>
  <c r="F10" i="1"/>
  <c r="I10" i="1" s="1"/>
  <c r="G10" i="1"/>
  <c r="B13" i="1"/>
  <c r="C13" i="1"/>
  <c r="D13" i="1"/>
  <c r="E13" i="1"/>
  <c r="F13" i="1"/>
  <c r="G13" i="1"/>
  <c r="J13" i="1" s="1"/>
  <c r="B17" i="1"/>
  <c r="C17" i="1"/>
  <c r="D17" i="1"/>
  <c r="J17" i="1" s="1"/>
  <c r="E17" i="1"/>
  <c r="H17" i="1" s="1"/>
  <c r="F17" i="1"/>
  <c r="I17" i="1" s="1"/>
  <c r="G17" i="1"/>
  <c r="B23" i="1"/>
  <c r="C23" i="1"/>
  <c r="D23" i="1"/>
  <c r="E23" i="1"/>
  <c r="F23" i="1"/>
  <c r="G23" i="1"/>
  <c r="J23" i="1" s="1"/>
  <c r="J11" i="1"/>
  <c r="J12" i="1"/>
  <c r="J14" i="1"/>
  <c r="J15" i="1"/>
  <c r="J16" i="1"/>
  <c r="J18" i="1"/>
  <c r="J19" i="1"/>
  <c r="J20" i="1"/>
  <c r="J21" i="1"/>
  <c r="J22" i="1"/>
  <c r="J24" i="1"/>
  <c r="J25" i="1"/>
  <c r="J26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E6" i="1"/>
  <c r="F9" i="1" l="1"/>
  <c r="E9" i="1"/>
  <c r="D9" i="1"/>
  <c r="D27" i="1" s="1"/>
  <c r="J27" i="1" s="1"/>
  <c r="J9" i="1"/>
  <c r="H9" i="1" l="1"/>
  <c r="E27" i="1"/>
  <c r="H27" i="1" s="1"/>
  <c r="I9" i="1"/>
  <c r="F27" i="1"/>
  <c r="I27" i="1" s="1"/>
</calcChain>
</file>

<file path=xl/sharedStrings.xml><?xml version="1.0" encoding="utf-8"?>
<sst xmlns="http://schemas.openxmlformats.org/spreadsheetml/2006/main" count="36" uniqueCount="30">
  <si>
    <t>Porto de Leixões</t>
  </si>
  <si>
    <t>Movimento de Mercadorias Segundo os Locais de Carga e Descarga</t>
  </si>
  <si>
    <t>toneladas</t>
  </si>
  <si>
    <t>Locais</t>
  </si>
  <si>
    <t>Carga</t>
  </si>
  <si>
    <t>Descarga</t>
  </si>
  <si>
    <t>Total</t>
  </si>
  <si>
    <t>CAIS CONVENCIONAIS</t>
  </si>
  <si>
    <t>Cais Norte</t>
  </si>
  <si>
    <t xml:space="preserve">      Doca 1 Norte</t>
  </si>
  <si>
    <t xml:space="preserve">      Doca 2 Norte</t>
  </si>
  <si>
    <t>Cais Sul</t>
  </si>
  <si>
    <t xml:space="preserve">      Doca 1 Sul</t>
  </si>
  <si>
    <t xml:space="preserve">      Doca 2 Sul</t>
  </si>
  <si>
    <t>Molhe Sul</t>
  </si>
  <si>
    <t>TERMINAIS DE CONTENTORES</t>
  </si>
  <si>
    <t xml:space="preserve">      T. C. Norte</t>
  </si>
  <si>
    <t xml:space="preserve">      T. C. Sul</t>
  </si>
  <si>
    <t>Terminal Graneleiro</t>
  </si>
  <si>
    <t>Terminal de Cruzeiros</t>
  </si>
  <si>
    <t>Terminal Oceânico</t>
  </si>
  <si>
    <t>TERMINAL DE PETROLEIROS</t>
  </si>
  <si>
    <t xml:space="preserve">      Posto A</t>
  </si>
  <si>
    <t xml:space="preserve">      Posto B</t>
  </si>
  <si>
    <t xml:space="preserve">      Posto C</t>
  </si>
  <si>
    <t>TOTAL</t>
  </si>
  <si>
    <t>2024</t>
  </si>
  <si>
    <t>2025</t>
  </si>
  <si>
    <t>JANEIRO/ABRIL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</si>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</sst>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0"/>
      <name val="Tahoma"/>
    </font>
    <font>
      <sz val="10"/>
      <name val="Arial"/>
    </font>
    <font>
      <b/>
      <sz val="12"/>
      <color rgb="FF000080"/>
      <name val="Tahoma"/>
    </font>
    <font>
      <b/>
      <sz val="8"/>
      <color rgb="FF000080"/>
      <name val="Tahoma"/>
    </font>
    <font>
      <b/>
      <sz val="8"/>
      <color rgb="FFFFFFFF"/>
      <name val="Tahoma"/>
    </font>
    <font>
      <b/>
      <u/>
      <sz val="8"/>
      <color rgb="FFFFFFFF"/>
      <name val="Tahoma"/>
    </font>
    <font>
      <sz val="8"/>
      <color rgb="FF000000"/>
      <name val="Tahoma"/>
    </font>
    <font>
      <sz val="8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FF"/>
      </left>
      <right style="thin">
        <color rgb="FFCCCCFF"/>
      </right>
      <top style="thin">
        <color rgb="FFCCCCFF"/>
      </top>
      <bottom/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rgb="FFCCCCFF"/>
      </left>
      <right/>
      <top style="thin">
        <color rgb="FFCCCCFF"/>
      </top>
      <bottom/>
      <diagonal/>
    </border>
    <border>
      <left/>
      <right/>
      <top style="thin">
        <color rgb="FFCCCCFF"/>
      </top>
      <bottom/>
      <diagonal/>
    </border>
    <border>
      <left/>
      <right style="thin">
        <color rgb="FFCCCCFF"/>
      </right>
      <top style="thin">
        <color rgb="FFCCCCFF"/>
      </top>
      <bottom/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thin">
        <color rgb="FFCCCCFF"/>
      </left>
      <right/>
      <top/>
      <bottom style="thin">
        <color rgb="FFCCCCFF"/>
      </bottom>
      <diagonal/>
    </border>
    <border>
      <left/>
      <right/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/>
      <right style="thin">
        <color rgb="FFCCCCFF"/>
      </right>
      <top/>
      <bottom/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CCCCFF"/>
      </left>
      <right style="thin">
        <color rgb="FFCCCCFF"/>
      </right>
      <top/>
      <bottom style="thin">
        <color rgb="FFCCCCFF"/>
      </bottom>
      <diagonal/>
    </border>
    <border>
      <left style="thin">
        <color rgb="FFCCCCFF"/>
      </left>
      <right style="thin">
        <color rgb="FFCCCCFF"/>
      </right>
      <top style="thin">
        <color rgb="FFCCCCFF"/>
      </top>
      <bottom style="thin">
        <color rgb="FFCCCC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49" fontId="5" fillId="2" borderId="19" xfId="0" applyNumberFormat="1" applyFont="1" applyFill="1" applyBorder="1" applyAlignment="1">
      <alignment horizontal="left" vertical="center"/>
    </xf>
    <xf numFmtId="164" fontId="5" fillId="2" borderId="19" xfId="0" applyNumberFormat="1" applyFont="1" applyFill="1" applyBorder="1" applyAlignment="1">
      <alignment horizontal="right" vertical="center"/>
    </xf>
    <xf numFmtId="9" fontId="5" fillId="2" borderId="19" xfId="0" applyNumberFormat="1" applyFont="1" applyFill="1" applyBorder="1" applyAlignment="1">
      <alignment horizontal="right" vertical="center"/>
    </xf>
    <xf numFmtId="49" fontId="8" fillId="4" borderId="19" xfId="0" applyNumberFormat="1" applyFont="1" applyFill="1" applyBorder="1" applyAlignment="1">
      <alignment horizontal="left" vertical="center"/>
    </xf>
    <xf numFmtId="164" fontId="8" fillId="2" borderId="19" xfId="0" applyNumberFormat="1" applyFont="1" applyFill="1" applyBorder="1" applyAlignment="1">
      <alignment horizontal="right" vertical="center"/>
    </xf>
    <xf numFmtId="9" fontId="8" fillId="2" borderId="19" xfId="0" applyNumberFormat="1" applyFont="1" applyFill="1" applyBorder="1" applyAlignment="1">
      <alignment horizontal="right" vertical="center"/>
    </xf>
    <xf numFmtId="49" fontId="8" fillId="4" borderId="19" xfId="0" applyNumberFormat="1" applyFont="1" applyFill="1" applyBorder="1" applyAlignment="1">
      <alignment horizontal="left" vertical="center" wrapText="1"/>
    </xf>
    <xf numFmtId="49" fontId="5" fillId="4" borderId="19" xfId="0" applyNumberFormat="1" applyFont="1" applyFill="1" applyBorder="1" applyAlignment="1">
      <alignment horizontal="left" vertical="center"/>
    </xf>
    <xf numFmtId="49" fontId="6" fillId="3" borderId="19" xfId="0" applyNumberFormat="1" applyFont="1" applyFill="1" applyBorder="1" applyAlignment="1">
      <alignment horizontal="right" vertical="center"/>
    </xf>
    <xf numFmtId="164" fontId="6" fillId="3" borderId="19" xfId="0" applyNumberFormat="1" applyFont="1" applyFill="1" applyBorder="1" applyAlignment="1">
      <alignment horizontal="right" vertical="center"/>
    </xf>
    <xf numFmtId="9" fontId="6" fillId="3" borderId="19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/>
    </xf>
    <xf numFmtId="164" fontId="10" fillId="0" borderId="0" xfId="0" applyNumberFormat="1" applyFont="1"/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49" fontId="6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6" fillId="3" borderId="5" xfId="0" applyNumberFormat="1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2" xfId="0" applyFont="1" applyBorder="1"/>
    <xf numFmtId="0" fontId="7" fillId="3" borderId="16" xfId="0" applyFont="1" applyFill="1" applyBorder="1" applyAlignment="1">
      <alignment horizontal="center" vertical="center"/>
    </xf>
    <xf numFmtId="0" fontId="3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N16" sqref="N16"/>
    </sheetView>
  </sheetViews>
  <sheetFormatPr defaultColWidth="12.5703125" defaultRowHeight="15" customHeight="1" x14ac:dyDescent="0.2"/>
  <cols>
    <col min="1" max="1" width="39.85546875" customWidth="1" collapsed="1"/>
    <col min="2" max="7" width="13.42578125" customWidth="1" collapsed="1"/>
    <col min="8" max="10" width="9.85546875" customWidth="1" collapsed="1"/>
    <col min="11" max="26" width="8.5703125" customWidth="1" collapsed="1"/>
  </cols>
  <sheetData>
    <row r="1" spans="1:26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2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20" t="s">
        <v>1</v>
      </c>
      <c r="B3" s="18"/>
      <c r="C3" s="18"/>
      <c r="D3" s="18"/>
      <c r="E3" s="18"/>
      <c r="F3" s="18"/>
      <c r="G3" s="18"/>
      <c r="H3" s="18"/>
      <c r="I3" s="18"/>
      <c r="J3" s="1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">
      <c r="A4" s="1"/>
      <c r="B4" s="1"/>
      <c r="C4" s="1"/>
      <c r="D4" s="1"/>
      <c r="E4" s="1"/>
      <c r="F4" s="1"/>
      <c r="G4" s="1"/>
      <c r="H4" s="1"/>
      <c r="I4" s="2"/>
      <c r="J4" s="2" t="s"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30" t="s">
        <v>3</v>
      </c>
      <c r="B5" s="21" t="s">
        <v>26</v>
      </c>
      <c r="C5" s="22"/>
      <c r="D5" s="23"/>
      <c r="E5" s="21" t="s">
        <v>27</v>
      </c>
      <c r="F5" s="22"/>
      <c r="G5" s="23"/>
      <c r="H5" s="24" t="s">
        <v>29</v>
      </c>
      <c r="I5" s="25"/>
      <c r="J5" s="2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32"/>
      <c r="B6" s="21" t="s">
        <v>28</v>
      </c>
      <c r="C6" s="22"/>
      <c r="D6" s="23"/>
      <c r="E6" s="21" t="str">
        <f>B6</f>
        <v>JANEIRO/ABRIL</v>
      </c>
      <c r="F6" s="22"/>
      <c r="G6" s="23"/>
      <c r="H6" s="27"/>
      <c r="I6" s="28"/>
      <c r="J6" s="2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0.75" customHeight="1" x14ac:dyDescent="0.2">
      <c r="A7" s="33"/>
      <c r="B7" s="30" t="s">
        <v>4</v>
      </c>
      <c r="C7" s="30" t="s">
        <v>5</v>
      </c>
      <c r="D7" s="30" t="s">
        <v>6</v>
      </c>
      <c r="E7" s="30" t="s">
        <v>4</v>
      </c>
      <c r="F7" s="30" t="s">
        <v>5</v>
      </c>
      <c r="G7" s="30" t="s">
        <v>6</v>
      </c>
      <c r="H7" s="30" t="s">
        <v>4</v>
      </c>
      <c r="I7" s="30" t="s">
        <v>5</v>
      </c>
      <c r="J7" s="30" t="s">
        <v>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34"/>
      <c r="B8" s="31"/>
      <c r="C8" s="31"/>
      <c r="D8" s="31"/>
      <c r="E8" s="31"/>
      <c r="F8" s="31"/>
      <c r="G8" s="31"/>
      <c r="H8" s="31"/>
      <c r="I8" s="31"/>
      <c r="J8" s="3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">
      <c r="A9" s="4" t="s">
        <v>7</v>
      </c>
      <c r="B9" s="5">
        <f t="shared" ref="B9:G9" si="0">SUM(B10+B13+B16)</f>
        <v>329191.31746337895</v>
      </c>
      <c r="C9" s="5">
        <f t="shared" si="0"/>
        <v>901324.66419116198</v>
      </c>
      <c r="D9" s="5">
        <f t="shared" si="0"/>
        <v>1230515.9816545411</v>
      </c>
      <c r="E9" s="5">
        <f t="shared" si="0"/>
        <v>383608.73300000001</v>
      </c>
      <c r="F9" s="5">
        <f t="shared" si="0"/>
        <v>880690.31299999997</v>
      </c>
      <c r="G9" s="5">
        <f t="shared" si="0"/>
        <v>1264299.0460000001</v>
      </c>
      <c r="H9" s="6">
        <f>IFERROR((E9-B9)/B9,"-")</f>
        <v>0.16530635120008824</v>
      </c>
      <c r="I9" s="6">
        <f t="shared" ref="I9:J24" si="1">IFERROR((F9-C9)/C9,"-")</f>
        <v>-2.2893361305805424E-2</v>
      </c>
      <c r="J9" s="6">
        <f t="shared" si="1"/>
        <v>2.7454388930434347E-2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">
      <c r="A10" s="4" t="s">
        <v>8</v>
      </c>
      <c r="B10" s="5">
        <f t="shared" ref="B10:G10" si="2">SUM(B11:B12)</f>
        <v>136553.179</v>
      </c>
      <c r="C10" s="5">
        <f t="shared" si="2"/>
        <v>150597.42249999999</v>
      </c>
      <c r="D10" s="5">
        <f t="shared" si="2"/>
        <v>287150.60149999999</v>
      </c>
      <c r="E10" s="5">
        <f t="shared" si="2"/>
        <v>102882.575</v>
      </c>
      <c r="F10" s="5">
        <f t="shared" si="2"/>
        <v>123901.44100000001</v>
      </c>
      <c r="G10" s="5">
        <f t="shared" si="2"/>
        <v>226784.016</v>
      </c>
      <c r="H10" s="6">
        <f t="shared" ref="H10:J27" si="3">IFERROR((E10-B10)/B10,"-")</f>
        <v>-0.24657502847297319</v>
      </c>
      <c r="I10" s="6">
        <f t="shared" si="1"/>
        <v>-0.17726718729200019</v>
      </c>
      <c r="J10" s="6">
        <f t="shared" si="1"/>
        <v>-0.21022621991617171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">
      <c r="A11" s="7" t="s">
        <v>9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9" t="str">
        <f t="shared" si="3"/>
        <v>-</v>
      </c>
      <c r="I11" s="9" t="str">
        <f t="shared" si="1"/>
        <v>-</v>
      </c>
      <c r="J11" s="9" t="str">
        <f t="shared" si="1"/>
        <v>-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">
      <c r="A12" s="7" t="s">
        <v>10</v>
      </c>
      <c r="B12" s="8">
        <v>136553.179</v>
      </c>
      <c r="C12" s="8">
        <v>150597.42249999999</v>
      </c>
      <c r="D12" s="8">
        <v>287150.60149999999</v>
      </c>
      <c r="E12" s="8">
        <v>102882.575</v>
      </c>
      <c r="F12" s="8">
        <v>123901.44100000001</v>
      </c>
      <c r="G12" s="8">
        <v>226784.016</v>
      </c>
      <c r="H12" s="9">
        <f t="shared" si="3"/>
        <v>-0.24657502847297319</v>
      </c>
      <c r="I12" s="9">
        <f t="shared" si="1"/>
        <v>-0.17726718729200019</v>
      </c>
      <c r="J12" s="9">
        <f t="shared" si="1"/>
        <v>-0.21022621991617171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">
      <c r="A13" s="4" t="s">
        <v>11</v>
      </c>
      <c r="B13" s="5">
        <f t="shared" ref="B13:G13" si="4">SUM(B14:B15)</f>
        <v>63151.83</v>
      </c>
      <c r="C13" s="5">
        <f t="shared" si="4"/>
        <v>520290.99599999998</v>
      </c>
      <c r="D13" s="5">
        <f t="shared" si="4"/>
        <v>583442.826</v>
      </c>
      <c r="E13" s="5">
        <f t="shared" si="4"/>
        <v>52599.173999999999</v>
      </c>
      <c r="F13" s="5">
        <f t="shared" si="4"/>
        <v>449105.38699999999</v>
      </c>
      <c r="G13" s="5">
        <f t="shared" si="4"/>
        <v>501704.56099999999</v>
      </c>
      <c r="H13" s="6">
        <f t="shared" si="3"/>
        <v>-0.16709976575500665</v>
      </c>
      <c r="I13" s="6">
        <f t="shared" si="1"/>
        <v>-0.13681883704941147</v>
      </c>
      <c r="J13" s="6">
        <f t="shared" si="1"/>
        <v>-0.14009644365736021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0" t="s">
        <v>12</v>
      </c>
      <c r="B14" s="8">
        <v>1960.6479999999999</v>
      </c>
      <c r="C14" s="8">
        <v>75649.5</v>
      </c>
      <c r="D14" s="8">
        <v>77610.148000000001</v>
      </c>
      <c r="E14" s="8">
        <v>958.36</v>
      </c>
      <c r="F14" s="8">
        <v>63366</v>
      </c>
      <c r="G14" s="8">
        <v>64324.36</v>
      </c>
      <c r="H14" s="9">
        <f t="shared" si="3"/>
        <v>-0.51120241879215444</v>
      </c>
      <c r="I14" s="9">
        <f t="shared" si="1"/>
        <v>-0.16237384252374437</v>
      </c>
      <c r="J14" s="9">
        <f t="shared" si="1"/>
        <v>-0.17118622167812386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0" t="s">
        <v>13</v>
      </c>
      <c r="B15" s="8">
        <v>61191.182000000001</v>
      </c>
      <c r="C15" s="8">
        <v>444641.49599999998</v>
      </c>
      <c r="D15" s="8">
        <v>505832.67800000001</v>
      </c>
      <c r="E15" s="8">
        <v>51640.813999999998</v>
      </c>
      <c r="F15" s="8">
        <v>385739.38699999999</v>
      </c>
      <c r="G15" s="8">
        <v>437380.201</v>
      </c>
      <c r="H15" s="9">
        <f t="shared" si="3"/>
        <v>-0.15607425265947636</v>
      </c>
      <c r="I15" s="9">
        <f t="shared" si="1"/>
        <v>-0.13247101210724604</v>
      </c>
      <c r="J15" s="9">
        <f t="shared" si="1"/>
        <v>-0.13532632425143559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">
      <c r="A16" s="4" t="s">
        <v>14</v>
      </c>
      <c r="B16" s="5">
        <v>129486.30846337891</v>
      </c>
      <c r="C16" s="5">
        <v>230436.2456911621</v>
      </c>
      <c r="D16" s="5">
        <v>359922.55415454099</v>
      </c>
      <c r="E16" s="5">
        <v>228126.984</v>
      </c>
      <c r="F16" s="5">
        <v>307683.48499999999</v>
      </c>
      <c r="G16" s="5">
        <v>535810.46900000004</v>
      </c>
      <c r="H16" s="6">
        <f t="shared" si="3"/>
        <v>0.76178459875175508</v>
      </c>
      <c r="I16" s="6">
        <f t="shared" si="1"/>
        <v>0.33522174030020896</v>
      </c>
      <c r="J16" s="6">
        <f t="shared" si="1"/>
        <v>0.48868267024449247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4" t="s">
        <v>15</v>
      </c>
      <c r="B17" s="5">
        <f t="shared" ref="B17:G17" si="5">SUM(B18:B19)</f>
        <v>1210510.3183317741</v>
      </c>
      <c r="C17" s="5">
        <f t="shared" si="5"/>
        <v>1055992.4975873653</v>
      </c>
      <c r="D17" s="5">
        <f t="shared" si="5"/>
        <v>2266502.8159191394</v>
      </c>
      <c r="E17" s="5">
        <f t="shared" si="5"/>
        <v>1183382.2490000001</v>
      </c>
      <c r="F17" s="5">
        <f t="shared" si="5"/>
        <v>1113878.5899999999</v>
      </c>
      <c r="G17" s="5">
        <f t="shared" si="5"/>
        <v>2297260.8390000002</v>
      </c>
      <c r="H17" s="6">
        <f t="shared" si="3"/>
        <v>-2.2410440391090344E-2</v>
      </c>
      <c r="I17" s="6">
        <f t="shared" si="1"/>
        <v>5.4816764839605722E-2</v>
      </c>
      <c r="J17" s="6">
        <f t="shared" si="1"/>
        <v>1.3570697051345761E-2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">
      <c r="A18" s="7" t="s">
        <v>16</v>
      </c>
      <c r="B18" s="8">
        <v>329839.20439409144</v>
      </c>
      <c r="C18" s="8">
        <v>196184.56762828157</v>
      </c>
      <c r="D18" s="8">
        <v>526023.77202237293</v>
      </c>
      <c r="E18" s="8">
        <v>319060.58399999997</v>
      </c>
      <c r="F18" s="8">
        <v>207203.353</v>
      </c>
      <c r="G18" s="8">
        <v>526263.93700000003</v>
      </c>
      <c r="H18" s="9">
        <f t="shared" si="3"/>
        <v>-3.267840890500448E-2</v>
      </c>
      <c r="I18" s="9">
        <f t="shared" si="1"/>
        <v>5.6165403349136764E-2</v>
      </c>
      <c r="J18" s="9">
        <f t="shared" si="1"/>
        <v>4.565667758773707E-4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">
      <c r="A19" s="7" t="s">
        <v>17</v>
      </c>
      <c r="B19" s="8">
        <v>880671.11393768271</v>
      </c>
      <c r="C19" s="8">
        <v>859807.92995908379</v>
      </c>
      <c r="D19" s="8">
        <v>1740479.0438967666</v>
      </c>
      <c r="E19" s="8">
        <v>864321.66500000004</v>
      </c>
      <c r="F19" s="8">
        <v>906675.23699999996</v>
      </c>
      <c r="G19" s="8">
        <v>1770996.902</v>
      </c>
      <c r="H19" s="9">
        <f t="shared" si="3"/>
        <v>-1.8564761213275782E-2</v>
      </c>
      <c r="I19" s="9">
        <f t="shared" si="1"/>
        <v>5.4509042552266851E-2</v>
      </c>
      <c r="J19" s="9">
        <f t="shared" si="1"/>
        <v>1.7534171531825408E-2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1" t="s">
        <v>18</v>
      </c>
      <c r="B20" s="5">
        <v>56372.413999999997</v>
      </c>
      <c r="C20" s="5">
        <v>316920.63060009765</v>
      </c>
      <c r="D20" s="5">
        <v>373293.04460009764</v>
      </c>
      <c r="E20" s="5">
        <v>61709.485000000001</v>
      </c>
      <c r="F20" s="5">
        <v>258109.01500000001</v>
      </c>
      <c r="G20" s="5">
        <v>319818.5</v>
      </c>
      <c r="H20" s="6">
        <f t="shared" si="3"/>
        <v>9.4675225368209423E-2</v>
      </c>
      <c r="I20" s="6">
        <f t="shared" si="1"/>
        <v>-0.18557206417498373</v>
      </c>
      <c r="J20" s="6">
        <f t="shared" si="1"/>
        <v>-0.14325084641580715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11" t="s">
        <v>19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6" t="str">
        <f t="shared" si="3"/>
        <v>-</v>
      </c>
      <c r="I21" s="6" t="str">
        <f t="shared" si="1"/>
        <v>-</v>
      </c>
      <c r="J21" s="6" t="str">
        <f t="shared" si="1"/>
        <v>-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hidden="1" customHeight="1" x14ac:dyDescent="0.2">
      <c r="A22" s="11" t="s">
        <v>20</v>
      </c>
      <c r="B22" s="5"/>
      <c r="C22" s="5"/>
      <c r="D22" s="5"/>
      <c r="E22" s="5"/>
      <c r="F22" s="5"/>
      <c r="G22" s="5"/>
      <c r="H22" s="6" t="str">
        <f t="shared" si="3"/>
        <v>-</v>
      </c>
      <c r="I22" s="6" t="str">
        <f t="shared" si="1"/>
        <v>-</v>
      </c>
      <c r="J22" s="6" t="str">
        <f t="shared" si="1"/>
        <v>-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">
      <c r="A23" s="4" t="s">
        <v>21</v>
      </c>
      <c r="B23" s="5">
        <f t="shared" ref="B23:G23" si="6">SUM(B24:B26)</f>
        <v>0</v>
      </c>
      <c r="C23" s="5">
        <f t="shared" si="6"/>
        <v>709166.42800000007</v>
      </c>
      <c r="D23" s="5">
        <f t="shared" si="6"/>
        <v>709166.42800000007</v>
      </c>
      <c r="E23" s="5">
        <f t="shared" si="6"/>
        <v>0</v>
      </c>
      <c r="F23" s="5">
        <f t="shared" si="6"/>
        <v>662766.81299999997</v>
      </c>
      <c r="G23" s="5">
        <f t="shared" si="6"/>
        <v>662766.81299999997</v>
      </c>
      <c r="H23" s="6" t="str">
        <f t="shared" si="3"/>
        <v>-</v>
      </c>
      <c r="I23" s="6">
        <f t="shared" si="1"/>
        <v>-6.5428386296932969E-2</v>
      </c>
      <c r="J23" s="6">
        <f t="shared" si="1"/>
        <v>-6.5428386296932969E-2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7" t="s">
        <v>22</v>
      </c>
      <c r="B24" s="8">
        <v>0</v>
      </c>
      <c r="C24" s="8">
        <v>181598.49100000001</v>
      </c>
      <c r="D24" s="8">
        <v>181598.49100000001</v>
      </c>
      <c r="E24" s="8">
        <v>0</v>
      </c>
      <c r="F24" s="8">
        <v>214544.66699999999</v>
      </c>
      <c r="G24" s="8">
        <v>214544.66699999999</v>
      </c>
      <c r="H24" s="9" t="str">
        <f t="shared" si="3"/>
        <v>-</v>
      </c>
      <c r="I24" s="9">
        <f t="shared" si="1"/>
        <v>0.18142318153954251</v>
      </c>
      <c r="J24" s="9">
        <f t="shared" si="1"/>
        <v>0.18142318153954251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">
      <c r="A25" s="7" t="s">
        <v>23</v>
      </c>
      <c r="B25" s="8">
        <v>0</v>
      </c>
      <c r="C25" s="8">
        <v>481277.28399999999</v>
      </c>
      <c r="D25" s="8">
        <v>481277.28399999999</v>
      </c>
      <c r="E25" s="8">
        <v>0</v>
      </c>
      <c r="F25" s="8">
        <v>399906.02600000001</v>
      </c>
      <c r="G25" s="8">
        <v>399906.02600000001</v>
      </c>
      <c r="H25" s="9" t="str">
        <f t="shared" si="3"/>
        <v>-</v>
      </c>
      <c r="I25" s="9">
        <f t="shared" si="3"/>
        <v>-0.16907354804636898</v>
      </c>
      <c r="J25" s="9">
        <f t="shared" si="3"/>
        <v>-0.16907354804636898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">
      <c r="A26" s="7" t="s">
        <v>24</v>
      </c>
      <c r="B26" s="8">
        <v>0</v>
      </c>
      <c r="C26" s="8">
        <v>46290.652999999998</v>
      </c>
      <c r="D26" s="8">
        <v>46290.652999999998</v>
      </c>
      <c r="E26" s="8">
        <v>0</v>
      </c>
      <c r="F26" s="8">
        <v>48316.12</v>
      </c>
      <c r="G26" s="8">
        <v>48316.12</v>
      </c>
      <c r="H26" s="9" t="str">
        <f t="shared" si="3"/>
        <v>-</v>
      </c>
      <c r="I26" s="9">
        <f t="shared" si="3"/>
        <v>4.3755420775766642E-2</v>
      </c>
      <c r="J26" s="9">
        <f t="shared" si="3"/>
        <v>4.3755420775766642E-2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12" t="s">
        <v>25</v>
      </c>
      <c r="B27" s="13">
        <f t="shared" ref="B27:G27" si="7">SUM(B9+B17+B20+B21+B23)</f>
        <v>1596074.0497951531</v>
      </c>
      <c r="C27" s="13">
        <f t="shared" si="7"/>
        <v>2983404.2203786252</v>
      </c>
      <c r="D27" s="13">
        <f t="shared" si="7"/>
        <v>4579478.2701737778</v>
      </c>
      <c r="E27" s="13">
        <f t="shared" si="7"/>
        <v>1628700.4670000002</v>
      </c>
      <c r="F27" s="13">
        <f t="shared" si="7"/>
        <v>2915444.7310000001</v>
      </c>
      <c r="G27" s="13">
        <f t="shared" si="7"/>
        <v>4544145.1979999999</v>
      </c>
      <c r="H27" s="14">
        <f t="shared" si="3"/>
        <v>2.0441668861814092E-2</v>
      </c>
      <c r="I27" s="14">
        <f t="shared" si="3"/>
        <v>-2.2779175853683109E-2</v>
      </c>
      <c r="J27" s="14">
        <f t="shared" si="3"/>
        <v>-7.7155234918140974E-3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25" customHeight="1" x14ac:dyDescent="0.2">
      <c r="A28" s="1"/>
      <c r="B28" s="15"/>
      <c r="C28" s="15"/>
      <c r="D28" s="15"/>
      <c r="E28" s="15"/>
      <c r="F28" s="15"/>
      <c r="G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B29" s="16"/>
      <c r="C29" s="16"/>
      <c r="D29" s="16"/>
      <c r="E29" s="16"/>
      <c r="F29" s="16"/>
      <c r="G29" s="16"/>
    </row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8">
    <mergeCell ref="G7:G8"/>
    <mergeCell ref="H7:H8"/>
    <mergeCell ref="I7:I8"/>
    <mergeCell ref="J7:J8"/>
    <mergeCell ref="A5:A6"/>
    <mergeCell ref="A7:A8"/>
    <mergeCell ref="B7:B8"/>
    <mergeCell ref="C7:C8"/>
    <mergeCell ref="D7:D8"/>
    <mergeCell ref="E7:E8"/>
    <mergeCell ref="F7:F8"/>
    <mergeCell ref="A2:J2"/>
    <mergeCell ref="A3:J3"/>
    <mergeCell ref="B5:D5"/>
    <mergeCell ref="E5:G5"/>
    <mergeCell ref="H5:J6"/>
    <mergeCell ref="B6:D6"/>
    <mergeCell ref="E6:G6"/>
  </mergeCells>
  <printOptions horizontalCentered="1"/>
  <pageMargins left="0.51181102362204722" right="0.51181102362204722" top="1.6929133858267718" bottom="0.59055118110236227" header="0.31496062992125984" footer="0"/>
  <pageSetup paperSize="9" scale="92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2025-06-06T15:31:17Z</cp:lastPrinted>
  <dcterms:created xsi:type="dcterms:W3CDTF">2020-04-20T10:34:14Z</dcterms:created>
  <dcterms:modified xsi:type="dcterms:W3CDTF">2025-06-06T15:31:50Z</dcterms:modified>
</cp:coreProperties>
</file>