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10_2025 PTLEI\"/>
    </mc:Choice>
  </mc:AlternateContent>
  <xr:revisionPtr revIDLastSave="0" documentId="8_{8DEB448F-B915-49B8-8F6B-D32B510496A0}" xr6:coauthVersionLast="47" xr6:coauthVersionMax="47" xr10:uidLastSave="{00000000-0000-0000-0000-000000000000}"/>
  <bookViews>
    <workbookView xWindow="390" yWindow="390" windowWidth="23625" windowHeight="14670" xr2:uid="{00000000-000D-0000-FFFF-FFFF00000000}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K32" i="1" s="1"/>
  <c r="H32" i="1"/>
  <c r="J32" i="1" s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<sst xmlns="http://schemas.openxmlformats.org/spreadsheetml/2006/main" count="62" uniqueCount="38">
  <si>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</si>
  <si>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</si>
  <si>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</si>
  <si>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</si>
  <si>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</si>
  <si>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</si>
  <si>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</si>
  <si>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Porto de Leixões</t>
  </si>
  <si>
    <t>2024</t>
  </si>
  <si>
    <t>2025</t>
  </si>
  <si>
    <t>2024/2025</t>
  </si>
  <si>
    <t>OUTUBRO</t>
  </si>
  <si>
    <t>JANEIRO/OUTUBRO</t>
  </si>
  <si>
    <t>ABASTECIMENTO AO LARGO</t>
  </si>
  <si>
    <t>C.GERAL SINGLE-DECKER</t>
  </si>
  <si>
    <t>CARGA GERAL N.D.</t>
  </si>
  <si>
    <t>CRUZEIROS</t>
  </si>
  <si>
    <t>DRAGA</t>
  </si>
  <si>
    <t>GRANELEIRO</t>
  </si>
  <si>
    <t>INVESTIGAÇÃO/ EXPLORACÃO</t>
  </si>
  <si>
    <t>NAVIO MISTO (C.GERAL E CONTENORES)</t>
  </si>
  <si>
    <t>NAVIO MISTO (C.GERAL E PASSAGEIROS)</t>
  </si>
  <si>
    <t>NAVIO RO-RO E CONTENTORES</t>
  </si>
  <si>
    <t>NAVIO-TANQUE PRODUT.QUIMICOS</t>
  </si>
  <si>
    <t>NAVIOS DE GUERRA</t>
  </si>
  <si>
    <t xml:space="preserve">OUTROS NAVIOS E EMBARCAÇÕES </t>
  </si>
  <si>
    <t>OUTROS NAVIOS RO-RO</t>
  </si>
  <si>
    <t>OUTROS NAVIOS-TANQUE</t>
  </si>
  <si>
    <t>OUTROS TRANSPORTAD.ESPECIALIZADOS</t>
  </si>
  <si>
    <t>PASSAGEIROS</t>
  </si>
  <si>
    <t>PESCA</t>
  </si>
  <si>
    <t>PETROLEIRO</t>
  </si>
  <si>
    <t>PORTA-CONTENTORES INTEGRAL</t>
  </si>
  <si>
    <t>REBOCADOR</t>
  </si>
  <si>
    <t>TRANSPORTADOR GAS LIQUEFEITO</t>
  </si>
  <si>
    <t>TRANSPORTADOR VEICULOS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</si>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</sst>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R15" sqref="R15"/>
    </sheetView>
  </sheetViews>
  <sheetFormatPr defaultColWidth="12.5703125" defaultRowHeight="15" customHeight="1" x14ac:dyDescent="0.2"/>
  <cols>
    <col min="1" max="1" width="31.28515625" customWidth="1" collapsed="1"/>
    <col min="2" max="2" width="5.42578125" customWidth="1" collapsed="1"/>
    <col min="3" max="3" width="10" customWidth="1" collapsed="1"/>
    <col min="4" max="4" width="5.85546875" customWidth="1" collapsed="1"/>
    <col min="5" max="5" width="11.140625" customWidth="1" collapsed="1"/>
    <col min="6" max="6" width="5.42578125" customWidth="1" collapsed="1"/>
    <col min="7" max="7" width="10" customWidth="1" collapsed="1"/>
    <col min="8" max="8" width="5.85546875" customWidth="1" collapsed="1"/>
    <col min="9" max="9" width="11.140625" customWidth="1" collapsed="1"/>
    <col min="10" max="10" width="9.5703125" customWidth="1" collapsed="1"/>
    <col min="11" max="11" width="7.28515625" customWidth="1" collapsed="1"/>
    <col min="12" max="26" width="8.5703125" customWidth="1" collapsed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17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0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1" t="s">
        <v>1</v>
      </c>
      <c r="B5" s="24" t="s">
        <v>8</v>
      </c>
      <c r="C5" s="25"/>
      <c r="D5" s="25"/>
      <c r="E5" s="15"/>
      <c r="F5" s="24" t="s">
        <v>9</v>
      </c>
      <c r="G5" s="25"/>
      <c r="H5" s="25"/>
      <c r="I5" s="15"/>
      <c r="J5" s="14" t="s">
        <v>10</v>
      </c>
      <c r="K5" s="1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22"/>
      <c r="B6" s="14" t="s">
        <v>11</v>
      </c>
      <c r="C6" s="15" t="s">
        <v>12</v>
      </c>
      <c r="D6" s="14" t="s">
        <v>12</v>
      </c>
      <c r="E6" s="15" t="s">
        <v>12</v>
      </c>
      <c r="F6" s="14" t="s">
        <v>11</v>
      </c>
      <c r="G6" s="15"/>
      <c r="H6" s="14" t="s">
        <v>12</v>
      </c>
      <c r="I6" s="15"/>
      <c r="J6" s="16" t="s">
        <v>2</v>
      </c>
      <c r="K6" s="1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23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3" t="s">
        <v>13</v>
      </c>
      <c r="B8" s="4">
        <v>0</v>
      </c>
      <c r="C8" s="4">
        <v>0</v>
      </c>
      <c r="D8" s="4">
        <v>0</v>
      </c>
      <c r="E8" s="4">
        <v>0</v>
      </c>
      <c r="F8" s="4">
        <v>7</v>
      </c>
      <c r="G8" s="4">
        <v>17031</v>
      </c>
      <c r="H8" s="5">
        <v>33</v>
      </c>
      <c r="I8" s="4">
        <v>78739</v>
      </c>
      <c r="J8" s="6" t="str">
        <f t="shared" ref="J8:K8" si="0">IFERROR((H8-D8)/D8,"-")</f>
        <v>-</v>
      </c>
      <c r="K8" s="6" t="str">
        <f t="shared" si="0"/>
        <v>-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3" t="s">
        <v>14</v>
      </c>
      <c r="B9" s="7">
        <v>2</v>
      </c>
      <c r="C9" s="7">
        <v>4161</v>
      </c>
      <c r="D9" s="7">
        <v>37</v>
      </c>
      <c r="E9" s="7">
        <v>122641</v>
      </c>
      <c r="F9" s="7">
        <v>1</v>
      </c>
      <c r="G9" s="7">
        <v>3391</v>
      </c>
      <c r="H9" s="8">
        <v>13</v>
      </c>
      <c r="I9" s="7">
        <v>38561</v>
      </c>
      <c r="J9" s="6">
        <f t="shared" ref="J9:K9" si="1">IFERROR((H9-D9)/D9,"-")</f>
        <v>-0.64864864864864868</v>
      </c>
      <c r="K9" s="6">
        <f t="shared" si="1"/>
        <v>-0.68557823240188842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3" t="s">
        <v>15</v>
      </c>
      <c r="B10" s="4">
        <v>37</v>
      </c>
      <c r="C10" s="4">
        <v>238702</v>
      </c>
      <c r="D10" s="4">
        <v>388</v>
      </c>
      <c r="E10" s="4">
        <v>2417055</v>
      </c>
      <c r="F10" s="4">
        <v>41</v>
      </c>
      <c r="G10" s="4">
        <v>222912</v>
      </c>
      <c r="H10" s="5">
        <v>390</v>
      </c>
      <c r="I10" s="4">
        <v>2152616</v>
      </c>
      <c r="J10" s="6">
        <f t="shared" ref="J10:K10" si="2">IFERROR((H10-D10)/D10,"-")</f>
        <v>5.1546391752577319E-3</v>
      </c>
      <c r="K10" s="6">
        <f t="shared" si="2"/>
        <v>-0.10940545415805598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3" t="s">
        <v>16</v>
      </c>
      <c r="B11" s="7">
        <v>14</v>
      </c>
      <c r="C11" s="7">
        <v>998628</v>
      </c>
      <c r="D11" s="7">
        <v>131</v>
      </c>
      <c r="E11" s="7">
        <v>7573690</v>
      </c>
      <c r="F11" s="7">
        <v>16</v>
      </c>
      <c r="G11" s="7">
        <v>1175686</v>
      </c>
      <c r="H11" s="8">
        <v>139</v>
      </c>
      <c r="I11" s="7">
        <v>9053547</v>
      </c>
      <c r="J11" s="6">
        <f t="shared" ref="J11:K11" si="3">IFERROR((H11-D11)/D11,"-")</f>
        <v>6.1068702290076333E-2</v>
      </c>
      <c r="K11" s="6">
        <f t="shared" si="3"/>
        <v>0.19539445105358155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3" t="s">
        <v>17</v>
      </c>
      <c r="B12" s="4">
        <v>0</v>
      </c>
      <c r="C12" s="4">
        <v>0</v>
      </c>
      <c r="D12" s="4">
        <v>5</v>
      </c>
      <c r="E12" s="4">
        <v>7323</v>
      </c>
      <c r="F12" s="4">
        <v>0</v>
      </c>
      <c r="G12" s="4">
        <v>0</v>
      </c>
      <c r="H12" s="5">
        <v>1</v>
      </c>
      <c r="I12" s="4">
        <v>1102</v>
      </c>
      <c r="J12" s="6">
        <f t="shared" ref="J12:K12" si="4">IFERROR((H12-D12)/D12,"-")</f>
        <v>-0.8</v>
      </c>
      <c r="K12" s="6">
        <f t="shared" si="4"/>
        <v>-0.84951522600027307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" t="s">
        <v>18</v>
      </c>
      <c r="B13" s="7">
        <v>13</v>
      </c>
      <c r="C13" s="7">
        <v>245958</v>
      </c>
      <c r="D13" s="7">
        <v>136</v>
      </c>
      <c r="E13" s="7">
        <v>2603291</v>
      </c>
      <c r="F13" s="7">
        <v>12</v>
      </c>
      <c r="G13" s="7">
        <v>157982</v>
      </c>
      <c r="H13" s="8">
        <v>123</v>
      </c>
      <c r="I13" s="7">
        <v>2425996</v>
      </c>
      <c r="J13" s="6">
        <f t="shared" ref="J13:K13" si="5">IFERROR((H13-D13)/D13,"-")</f>
        <v>-9.5588235294117641E-2</v>
      </c>
      <c r="K13" s="6">
        <f t="shared" si="5"/>
        <v>-6.8104180439297793E-2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3" t="s">
        <v>19</v>
      </c>
      <c r="B14" s="4">
        <v>0</v>
      </c>
      <c r="C14" s="4">
        <v>0</v>
      </c>
      <c r="D14" s="4">
        <v>8</v>
      </c>
      <c r="E14" s="4">
        <v>22048</v>
      </c>
      <c r="F14" s="4">
        <v>0</v>
      </c>
      <c r="G14" s="4">
        <v>0</v>
      </c>
      <c r="H14" s="5">
        <v>1</v>
      </c>
      <c r="I14" s="4">
        <v>1615</v>
      </c>
      <c r="J14" s="6">
        <f t="shared" ref="J14:K14" si="6">IFERROR((H14-D14)/D14,"-")</f>
        <v>-0.875</v>
      </c>
      <c r="K14" s="6">
        <f t="shared" si="6"/>
        <v>-0.92675072568940497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3" t="s">
        <v>20</v>
      </c>
      <c r="B15" s="7">
        <v>5</v>
      </c>
      <c r="C15" s="7">
        <v>51491</v>
      </c>
      <c r="D15" s="7">
        <v>62</v>
      </c>
      <c r="E15" s="7">
        <v>662487</v>
      </c>
      <c r="F15" s="7">
        <v>3</v>
      </c>
      <c r="G15" s="7">
        <v>77949</v>
      </c>
      <c r="H15" s="8">
        <v>52</v>
      </c>
      <c r="I15" s="7">
        <v>759084</v>
      </c>
      <c r="J15" s="6">
        <f t="shared" ref="J15:K15" si="7">IFERROR((H15-D15)/D15,"-")</f>
        <v>-0.16129032258064516</v>
      </c>
      <c r="K15" s="6">
        <f t="shared" si="7"/>
        <v>0.14580965362339185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3" t="s">
        <v>21</v>
      </c>
      <c r="B16" s="4">
        <v>0</v>
      </c>
      <c r="C16" s="4">
        <v>0</v>
      </c>
      <c r="D16" s="4">
        <v>1</v>
      </c>
      <c r="E16" s="4">
        <v>590</v>
      </c>
      <c r="F16" s="4">
        <v>0</v>
      </c>
      <c r="G16" s="4">
        <v>0</v>
      </c>
      <c r="H16" s="5">
        <v>0</v>
      </c>
      <c r="I16" s="4">
        <v>0</v>
      </c>
      <c r="J16" s="6">
        <f t="shared" ref="J16:K16" si="8">IFERROR((H16-D16)/D16,"-")</f>
        <v>-1</v>
      </c>
      <c r="K16" s="6">
        <f t="shared" si="8"/>
        <v>-1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" t="s">
        <v>22</v>
      </c>
      <c r="B17" s="7">
        <v>1</v>
      </c>
      <c r="C17" s="7">
        <v>56660</v>
      </c>
      <c r="D17" s="7">
        <v>5</v>
      </c>
      <c r="E17" s="7">
        <v>283640</v>
      </c>
      <c r="F17" s="7">
        <v>0</v>
      </c>
      <c r="G17" s="7">
        <v>0</v>
      </c>
      <c r="H17" s="8">
        <v>2</v>
      </c>
      <c r="I17" s="7">
        <v>114000</v>
      </c>
      <c r="J17" s="6">
        <f t="shared" ref="J17:K17" si="9">IFERROR((H17-D17)/D17,"-")</f>
        <v>-0.6</v>
      </c>
      <c r="K17" s="6">
        <f t="shared" si="9"/>
        <v>-0.59808207587082218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" t="s">
        <v>23</v>
      </c>
      <c r="B18" s="4">
        <v>15</v>
      </c>
      <c r="C18" s="4">
        <v>187641</v>
      </c>
      <c r="D18" s="4">
        <v>127</v>
      </c>
      <c r="E18" s="4">
        <v>1711245</v>
      </c>
      <c r="F18" s="4">
        <v>6</v>
      </c>
      <c r="G18" s="4">
        <v>93080</v>
      </c>
      <c r="H18" s="5">
        <v>103</v>
      </c>
      <c r="I18" s="4">
        <v>1448553</v>
      </c>
      <c r="J18" s="6">
        <f t="shared" ref="J18:K18" si="10">IFERROR((H18-D18)/D18,"-")</f>
        <v>-0.1889763779527559</v>
      </c>
      <c r="K18" s="6">
        <f t="shared" si="10"/>
        <v>-0.15350928709799005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 t="s">
        <v>24</v>
      </c>
      <c r="B19" s="7">
        <v>1</v>
      </c>
      <c r="C19" s="7">
        <v>650</v>
      </c>
      <c r="D19" s="7">
        <v>19</v>
      </c>
      <c r="E19" s="7">
        <v>36932</v>
      </c>
      <c r="F19" s="7">
        <v>2</v>
      </c>
      <c r="G19" s="7">
        <v>2419</v>
      </c>
      <c r="H19" s="8">
        <v>32</v>
      </c>
      <c r="I19" s="7">
        <v>89530</v>
      </c>
      <c r="J19" s="6">
        <f t="shared" ref="J19:K19" si="11">IFERROR((H19-D19)/D19,"-")</f>
        <v>0.68421052631578949</v>
      </c>
      <c r="K19" s="6">
        <f t="shared" si="11"/>
        <v>1.4241849886277482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3" t="s">
        <v>25</v>
      </c>
      <c r="B20" s="4">
        <v>0</v>
      </c>
      <c r="C20" s="4">
        <v>0</v>
      </c>
      <c r="D20" s="4">
        <v>4</v>
      </c>
      <c r="E20" s="4">
        <v>3809</v>
      </c>
      <c r="F20" s="4">
        <v>1</v>
      </c>
      <c r="G20" s="4">
        <v>80</v>
      </c>
      <c r="H20" s="5">
        <v>10</v>
      </c>
      <c r="I20" s="4">
        <v>21390</v>
      </c>
      <c r="J20" s="6">
        <f t="shared" ref="J20:K20" si="12">IFERROR((H20-D20)/D20,"-")</f>
        <v>1.5</v>
      </c>
      <c r="K20" s="6">
        <f t="shared" si="12"/>
        <v>4.615647151483329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" t="s">
        <v>26</v>
      </c>
      <c r="B21" s="7">
        <v>9</v>
      </c>
      <c r="C21" s="7">
        <v>460252</v>
      </c>
      <c r="D21" s="7">
        <v>79</v>
      </c>
      <c r="E21" s="7">
        <v>3786562</v>
      </c>
      <c r="F21" s="7">
        <v>9</v>
      </c>
      <c r="G21" s="7">
        <v>460282</v>
      </c>
      <c r="H21" s="8">
        <v>84</v>
      </c>
      <c r="I21" s="7">
        <v>4232340</v>
      </c>
      <c r="J21" s="6">
        <f t="shared" ref="J21:K21" si="13">IFERROR((H21-D21)/D21,"-")</f>
        <v>6.3291139240506333E-2</v>
      </c>
      <c r="K21" s="6">
        <f t="shared" si="13"/>
        <v>0.11772631743518262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3" t="s">
        <v>27</v>
      </c>
      <c r="B22" s="4">
        <v>1</v>
      </c>
      <c r="C22" s="4">
        <v>7293</v>
      </c>
      <c r="D22" s="4">
        <v>33</v>
      </c>
      <c r="E22" s="4">
        <v>229129</v>
      </c>
      <c r="F22" s="4">
        <v>4</v>
      </c>
      <c r="G22" s="4">
        <v>24386</v>
      </c>
      <c r="H22" s="5">
        <v>29</v>
      </c>
      <c r="I22" s="4">
        <v>246971</v>
      </c>
      <c r="J22" s="6">
        <f t="shared" ref="J22:K22" si="14">IFERROR((H22-D22)/D22,"-")</f>
        <v>-0.12121212121212122</v>
      </c>
      <c r="K22" s="6">
        <f t="shared" si="14"/>
        <v>7.7868798798929856E-2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" t="s">
        <v>28</v>
      </c>
      <c r="B23" s="7">
        <v>0</v>
      </c>
      <c r="C23" s="7">
        <v>0</v>
      </c>
      <c r="D23" s="7">
        <v>1</v>
      </c>
      <c r="E23" s="7">
        <v>15382</v>
      </c>
      <c r="F23" s="7">
        <v>0</v>
      </c>
      <c r="G23" s="7">
        <v>0</v>
      </c>
      <c r="H23" s="8">
        <v>1</v>
      </c>
      <c r="I23" s="7">
        <v>12802</v>
      </c>
      <c r="J23" s="6">
        <f t="shared" ref="J23:K23" si="15">IFERROR((H23-D23)/D23,"-")</f>
        <v>0</v>
      </c>
      <c r="K23" s="6">
        <f t="shared" si="15"/>
        <v>-0.16772851384735404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" t="s">
        <v>29</v>
      </c>
      <c r="B24" s="4">
        <v>0</v>
      </c>
      <c r="C24" s="4">
        <v>0</v>
      </c>
      <c r="D24" s="4">
        <v>2</v>
      </c>
      <c r="E24" s="4">
        <v>2122</v>
      </c>
      <c r="F24" s="4">
        <v>0</v>
      </c>
      <c r="G24" s="4">
        <v>0</v>
      </c>
      <c r="H24" s="5">
        <v>4</v>
      </c>
      <c r="I24" s="4">
        <v>6530</v>
      </c>
      <c r="J24" s="6">
        <f t="shared" ref="J24:K24" si="16">IFERROR((H24-D24)/D24,"-")</f>
        <v>1</v>
      </c>
      <c r="K24" s="6">
        <f t="shared" si="16"/>
        <v>2.0772855796418472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" t="s">
        <v>30</v>
      </c>
      <c r="B25" s="7">
        <v>0</v>
      </c>
      <c r="C25" s="7">
        <v>0</v>
      </c>
      <c r="D25" s="7">
        <v>1</v>
      </c>
      <c r="E25" s="7">
        <v>278</v>
      </c>
      <c r="F25" s="7">
        <v>0</v>
      </c>
      <c r="G25" s="7">
        <v>0</v>
      </c>
      <c r="H25" s="8">
        <v>0</v>
      </c>
      <c r="I25" s="7">
        <v>0</v>
      </c>
      <c r="J25" s="6">
        <f t="shared" ref="J25:K25" si="17">IFERROR((H25-D25)/D25,"-")</f>
        <v>-1</v>
      </c>
      <c r="K25" s="6">
        <f t="shared" si="17"/>
        <v>-1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3" t="s">
        <v>31</v>
      </c>
      <c r="B26" s="4">
        <v>0</v>
      </c>
      <c r="C26" s="4">
        <v>0</v>
      </c>
      <c r="D26" s="4">
        <v>2</v>
      </c>
      <c r="E26" s="4">
        <v>41087</v>
      </c>
      <c r="F26" s="4">
        <v>2</v>
      </c>
      <c r="G26" s="4">
        <v>22458</v>
      </c>
      <c r="H26" s="5">
        <v>18</v>
      </c>
      <c r="I26" s="4">
        <v>202122</v>
      </c>
      <c r="J26" s="6">
        <f t="shared" ref="J26:K26" si="18">IFERROR((H26-D26)/D26,"-")</f>
        <v>8</v>
      </c>
      <c r="K26" s="6">
        <f t="shared" si="18"/>
        <v>3.9193662228928856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3" t="s">
        <v>32</v>
      </c>
      <c r="B27" s="7">
        <v>83</v>
      </c>
      <c r="C27" s="7">
        <v>938318</v>
      </c>
      <c r="D27" s="7">
        <v>865</v>
      </c>
      <c r="E27" s="7">
        <v>9571484</v>
      </c>
      <c r="F27" s="7">
        <v>82</v>
      </c>
      <c r="G27" s="7">
        <v>886766</v>
      </c>
      <c r="H27" s="8">
        <v>797</v>
      </c>
      <c r="I27" s="7">
        <v>8814561</v>
      </c>
      <c r="J27" s="6">
        <f t="shared" ref="J27:K27" si="19">IFERROR((H27-D27)/D27,"-")</f>
        <v>-7.8612716763005783E-2</v>
      </c>
      <c r="K27" s="6">
        <f t="shared" si="19"/>
        <v>-7.9081049500787967E-2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3" t="s">
        <v>33</v>
      </c>
      <c r="B28" s="4">
        <v>0</v>
      </c>
      <c r="C28" s="4">
        <v>0</v>
      </c>
      <c r="D28" s="4">
        <v>3</v>
      </c>
      <c r="E28" s="4">
        <v>1609</v>
      </c>
      <c r="F28" s="4">
        <v>0</v>
      </c>
      <c r="G28" s="4">
        <v>0</v>
      </c>
      <c r="H28" s="5">
        <v>4</v>
      </c>
      <c r="I28" s="4">
        <v>1079</v>
      </c>
      <c r="J28" s="6">
        <f t="shared" ref="J28:K28" si="20">IFERROR((H28-D28)/D28,"-")</f>
        <v>0.33333333333333331</v>
      </c>
      <c r="K28" s="6">
        <f t="shared" si="20"/>
        <v>-0.32939714108141704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3" t="s">
        <v>34</v>
      </c>
      <c r="B29" s="7">
        <v>6</v>
      </c>
      <c r="C29" s="7">
        <v>22098</v>
      </c>
      <c r="D29" s="7">
        <v>54</v>
      </c>
      <c r="E29" s="7">
        <v>183070</v>
      </c>
      <c r="F29" s="7">
        <v>6</v>
      </c>
      <c r="G29" s="7">
        <v>19940</v>
      </c>
      <c r="H29" s="8">
        <v>59</v>
      </c>
      <c r="I29" s="7">
        <v>201302</v>
      </c>
      <c r="J29" s="6">
        <f t="shared" ref="J29:K29" si="21">IFERROR((H29-D29)/D29,"-")</f>
        <v>9.2592592592592587E-2</v>
      </c>
      <c r="K29" s="6">
        <f t="shared" si="21"/>
        <v>9.9590320642377231E-2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3" t="s">
        <v>35</v>
      </c>
      <c r="B30" s="4">
        <v>0</v>
      </c>
      <c r="C30" s="4">
        <v>0</v>
      </c>
      <c r="D30" s="4">
        <v>4</v>
      </c>
      <c r="E30" s="4">
        <v>208602</v>
      </c>
      <c r="F30" s="4">
        <v>0</v>
      </c>
      <c r="G30" s="4">
        <v>0</v>
      </c>
      <c r="H30" s="5">
        <v>4</v>
      </c>
      <c r="I30" s="4">
        <v>217158</v>
      </c>
      <c r="J30" s="6">
        <f t="shared" ref="J30:K30" si="22">IFERROR((H30-D30)/D30,"-")</f>
        <v>0</v>
      </c>
      <c r="K30" s="6">
        <f t="shared" si="22"/>
        <v>4.1015905887767136E-2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3"/>
      <c r="B31" s="7"/>
      <c r="C31" s="7"/>
      <c r="D31" s="7"/>
      <c r="E31" s="7"/>
      <c r="F31" s="7"/>
      <c r="G31" s="7"/>
      <c r="H31" s="8"/>
      <c r="I31" s="7"/>
      <c r="J31" s="6" t="str">
        <f t="shared" ref="J31:K31" si="23">IFERROR((H31-D31)/D31,"-")</f>
        <v>-</v>
      </c>
      <c r="K31" s="6" t="str">
        <f t="shared" si="23"/>
        <v>-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9" t="s">
        <v>5</v>
      </c>
      <c r="B32" s="10">
        <f t="shared" ref="B32:I32" si="24">SUM(B8:B31)</f>
        <v>187</v>
      </c>
      <c r="C32" s="10">
        <f t="shared" si="24"/>
        <v>3211852</v>
      </c>
      <c r="D32" s="10">
        <f t="shared" si="24"/>
        <v>1967</v>
      </c>
      <c r="E32" s="10">
        <f t="shared" si="24"/>
        <v>29484076</v>
      </c>
      <c r="F32" s="10">
        <f t="shared" si="24"/>
        <v>192</v>
      </c>
      <c r="G32" s="10">
        <f t="shared" si="24"/>
        <v>3164362</v>
      </c>
      <c r="H32" s="10">
        <f t="shared" si="24"/>
        <v>1899</v>
      </c>
      <c r="I32" s="10">
        <f t="shared" si="24"/>
        <v>30119598</v>
      </c>
      <c r="J32" s="11">
        <f t="shared" ref="J32:K32" si="25">IFERROR((H32-D32)/D32,"-")</f>
        <v>-3.4570411794611081E-2</v>
      </c>
      <c r="K32" s="11">
        <f t="shared" si="25"/>
        <v>2.1554753827116711E-2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21" t="s">
        <v>6</v>
      </c>
      <c r="B34" s="24" t="str">
        <f t="shared" ref="B34:B35" si="26">(B5)</f>
        <v>2024</v>
      </c>
      <c r="C34" s="25"/>
      <c r="D34" s="25"/>
      <c r="E34" s="15"/>
      <c r="F34" s="24" t="str">
        <f t="shared" ref="F34:F35" si="27">(F5)</f>
        <v>2025</v>
      </c>
      <c r="G34" s="25"/>
      <c r="H34" s="25"/>
      <c r="I34" s="15"/>
      <c r="J34" s="14" t="str">
        <f>J5</f>
        <v>2024/2025</v>
      </c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">
      <c r="A35" s="22"/>
      <c r="B35" s="14" t="str">
        <f t="shared" si="26"/>
        <v>OUTUBRO</v>
      </c>
      <c r="C35" s="15"/>
      <c r="D35" s="14" t="str">
        <f>(D6)</f>
        <v>JANEIRO/OUTUBRO</v>
      </c>
      <c r="E35" s="15"/>
      <c r="F35" s="14" t="str">
        <f t="shared" si="27"/>
        <v>OUTUBRO</v>
      </c>
      <c r="G35" s="15"/>
      <c r="H35" s="14" t="str">
        <f>(H6)</f>
        <v>JANEIRO/OUTUBRO</v>
      </c>
      <c r="I35" s="15"/>
      <c r="J35" s="16" t="s">
        <v>2</v>
      </c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23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" t="s">
        <v>36</v>
      </c>
      <c r="B37" s="5">
        <v>128</v>
      </c>
      <c r="C37" s="4">
        <v>2706937</v>
      </c>
      <c r="D37" s="5">
        <v>1411</v>
      </c>
      <c r="E37" s="4">
        <v>24894752</v>
      </c>
      <c r="F37" s="12">
        <v>135</v>
      </c>
      <c r="G37" s="4">
        <v>2683053</v>
      </c>
      <c r="H37" s="5">
        <v>1318</v>
      </c>
      <c r="I37" s="4">
        <v>25039690</v>
      </c>
      <c r="J37" s="6">
        <f t="shared" ref="J37:K37" si="28">IFERROR((H37-D37)/D37,"-")</f>
        <v>-6.5910701630049612E-2</v>
      </c>
      <c r="K37" s="6">
        <f t="shared" si="28"/>
        <v>5.8220302817236337E-3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3" t="s">
        <v>37</v>
      </c>
      <c r="B38" s="8">
        <v>59</v>
      </c>
      <c r="C38" s="7">
        <v>504915</v>
      </c>
      <c r="D38" s="8">
        <v>556</v>
      </c>
      <c r="E38" s="7">
        <v>4589323</v>
      </c>
      <c r="F38" s="13">
        <v>57</v>
      </c>
      <c r="G38" s="7">
        <v>481309</v>
      </c>
      <c r="H38" s="8">
        <v>581</v>
      </c>
      <c r="I38" s="7">
        <v>5079908</v>
      </c>
      <c r="J38" s="6">
        <f t="shared" ref="J38:K38" si="29">IFERROR((H38-D38)/D38,"-")</f>
        <v>4.4964028776978415E-2</v>
      </c>
      <c r="K38" s="6">
        <f t="shared" si="29"/>
        <v>0.10689703034630597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9" t="s">
        <v>5</v>
      </c>
      <c r="B39" s="10">
        <f t="shared" ref="B39:I39" si="30">SUM(B37:B38)</f>
        <v>187</v>
      </c>
      <c r="C39" s="10">
        <f t="shared" si="30"/>
        <v>3211852</v>
      </c>
      <c r="D39" s="10">
        <f t="shared" si="30"/>
        <v>1967</v>
      </c>
      <c r="E39" s="10">
        <f t="shared" si="30"/>
        <v>29484075</v>
      </c>
      <c r="F39" s="10">
        <f t="shared" si="30"/>
        <v>192</v>
      </c>
      <c r="G39" s="10">
        <f t="shared" si="30"/>
        <v>3164362</v>
      </c>
      <c r="H39" s="10">
        <f t="shared" si="30"/>
        <v>1899</v>
      </c>
      <c r="I39" s="10">
        <f t="shared" si="30"/>
        <v>30119598</v>
      </c>
      <c r="J39" s="11">
        <f t="shared" ref="J39:K39" si="31">IFERROR((H39-D39)/D39,"-")</f>
        <v>-3.4570411794611081E-2</v>
      </c>
      <c r="K39" s="11">
        <f t="shared" si="31"/>
        <v>2.1554788474795292E-2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0"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</mergeCells>
  <printOptions horizontalCentered="1"/>
  <pageMargins left="0.51181102362204722" right="0.51181102362204722" top="1.7322834645669292" bottom="0.74803149606299213" header="0.31496062992125984" footer="0"/>
  <pageSetup paperSize="9" scale="83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2025-11-12T16:57:57Z</cp:lastPrinted>
  <dcterms:created xsi:type="dcterms:W3CDTF">2010-03-23T10:34:53Z</dcterms:created>
  <dcterms:modified xsi:type="dcterms:W3CDTF">2025-11-12T16:58:38Z</dcterms:modified>
</cp:coreProperties>
</file>