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11_2025 PTLEI\"/>
    </mc:Choice>
  </mc:AlternateContent>
  <xr:revisionPtr revIDLastSave="0" documentId="13_ncr:1_{3DB219F9-7E61-44EA-B6F3-5B45C4185AA0}" xr6:coauthVersionLast="47" xr6:coauthVersionMax="47" xr10:uidLastSave="{00000000-0000-0000-0000-000000000000}"/>
  <bookViews>
    <workbookView xWindow="28680" yWindow="855" windowWidth="29040" windowHeight="15720" xr2:uid="{00000000-000D-0000-FFFF-FFFF00000000}"/>
  </bookViews>
  <sheets>
    <sheet name="sheet_1" sheetId="1" r:id="rId1"/>
  </sheets>
  <definedNames>
    <definedName name="_xlnm.Print_Area" localSheetId="0">sheet_1!$A$2:$Q$31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JJyai+wAzhfxagWFp9eQ6QiMF0TKz6PfWDaZWrpNHk="/>
    </ext>
  </extLst>
</workbook>
</file>

<file path=xl/calcChain.xml><?xml version="1.0" encoding="utf-8"?>
<calcChain xmlns="http://schemas.openxmlformats.org/spreadsheetml/2006/main">
  <c r="Q31" i="1" l="1"/>
  <c r="P31" i="1"/>
  <c r="O31" i="1"/>
  <c r="Q30" i="1"/>
  <c r="P30" i="1"/>
  <c r="O30" i="1"/>
  <c r="Q29" i="1"/>
  <c r="P29" i="1"/>
  <c r="O29" i="1"/>
  <c r="N28" i="1"/>
  <c r="Q28" i="1" s="1"/>
  <c r="M28" i="1"/>
  <c r="P28" i="1" s="1"/>
  <c r="L28" i="1"/>
  <c r="O28" i="1" s="1"/>
  <c r="K28" i="1"/>
  <c r="J28" i="1"/>
  <c r="I28" i="1"/>
  <c r="H28" i="1"/>
  <c r="G28" i="1"/>
  <c r="F28" i="1"/>
  <c r="E28" i="1"/>
  <c r="D28" i="1"/>
  <c r="C28" i="1"/>
  <c r="Q26" i="1"/>
  <c r="P26" i="1"/>
  <c r="O26" i="1"/>
  <c r="Q25" i="1"/>
  <c r="P25" i="1"/>
  <c r="O25" i="1"/>
  <c r="N24" i="1"/>
  <c r="M24" i="1"/>
  <c r="P24" i="1" s="1"/>
  <c r="L24" i="1"/>
  <c r="O24" i="1" s="1"/>
  <c r="K24" i="1"/>
  <c r="J24" i="1"/>
  <c r="I24" i="1"/>
  <c r="H24" i="1"/>
  <c r="Q24" i="1" s="1"/>
  <c r="G24" i="1"/>
  <c r="F24" i="1"/>
  <c r="E24" i="1"/>
  <c r="D24" i="1"/>
  <c r="C24" i="1"/>
  <c r="Q23" i="1"/>
  <c r="P23" i="1"/>
  <c r="O23" i="1"/>
  <c r="N22" i="1"/>
  <c r="Q22" i="1" s="1"/>
  <c r="M22" i="1"/>
  <c r="P22" i="1" s="1"/>
  <c r="L22" i="1"/>
  <c r="O22" i="1" s="1"/>
  <c r="K22" i="1"/>
  <c r="J22" i="1"/>
  <c r="I22" i="1"/>
  <c r="H22" i="1"/>
  <c r="G22" i="1"/>
  <c r="F22" i="1"/>
  <c r="E22" i="1"/>
  <c r="D22" i="1"/>
  <c r="C22" i="1"/>
  <c r="P21" i="1"/>
  <c r="N21" i="1"/>
  <c r="M21" i="1"/>
  <c r="L21" i="1"/>
  <c r="O21" i="1" s="1"/>
  <c r="K21" i="1"/>
  <c r="J21" i="1"/>
  <c r="I21" i="1"/>
  <c r="H21" i="1"/>
  <c r="Q21" i="1" s="1"/>
  <c r="G21" i="1"/>
  <c r="F21" i="1"/>
  <c r="E21" i="1"/>
  <c r="D21" i="1"/>
  <c r="C21" i="1"/>
  <c r="Q19" i="1"/>
  <c r="P19" i="1"/>
  <c r="O19" i="1"/>
  <c r="Q18" i="1"/>
  <c r="P18" i="1"/>
  <c r="O18" i="1"/>
  <c r="Q16" i="1"/>
  <c r="P16" i="1"/>
  <c r="O16" i="1"/>
  <c r="Q15" i="1"/>
  <c r="P15" i="1"/>
  <c r="O15" i="1"/>
  <c r="Q13" i="1"/>
  <c r="P13" i="1"/>
  <c r="O13" i="1"/>
  <c r="Q12" i="1"/>
  <c r="P12" i="1"/>
  <c r="O12" i="1"/>
  <c r="Q11" i="1"/>
  <c r="P11" i="1"/>
  <c r="O11" i="1"/>
  <c r="Q10" i="1"/>
  <c r="P10" i="1"/>
  <c r="O10" i="1"/>
  <c r="O9" i="1"/>
  <c r="N9" i="1"/>
  <c r="M9" i="1"/>
  <c r="L9" i="1"/>
  <c r="K9" i="1"/>
  <c r="J9" i="1"/>
  <c r="I9" i="1"/>
  <c r="H9" i="1"/>
  <c r="Q9" i="1" s="1"/>
  <c r="G9" i="1"/>
  <c r="P9" i="1" s="1"/>
  <c r="F9" i="1"/>
  <c r="E9" i="1"/>
  <c r="D9" i="1"/>
  <c r="C9" i="1"/>
</calcChain>
</file>

<file path=xl/sharedStrings.xml><?xml version="1.0" encoding="utf-8"?>
<sst xmlns="http://schemas.openxmlformats.org/spreadsheetml/2006/main" count="49" uniqueCount="31">
  <si>
    <t>Porto de Leixões</t>
  </si>
  <si>
    <t>Movimento de Contentores</t>
  </si>
  <si>
    <t>Contentores</t>
  </si>
  <si>
    <t>Variação Acumulada</t>
  </si>
  <si>
    <t>Carga</t>
  </si>
  <si>
    <t>Descarga</t>
  </si>
  <si>
    <t>Total</t>
  </si>
  <si>
    <t>MOVIMENTO GERAL</t>
  </si>
  <si>
    <t xml:space="preserve">  Nº CONTENTORES</t>
  </si>
  <si>
    <t>20'</t>
  </si>
  <si>
    <t>&gt;20' e &lt;40'</t>
  </si>
  <si>
    <t>40'</t>
  </si>
  <si>
    <t>&gt;40'</t>
  </si>
  <si>
    <t xml:space="preserve">    Manif. de/para o porto</t>
  </si>
  <si>
    <t>Cheios</t>
  </si>
  <si>
    <t>Vazios</t>
  </si>
  <si>
    <t xml:space="preserve">    Trânsito</t>
  </si>
  <si>
    <t xml:space="preserve">    Totais</t>
  </si>
  <si>
    <t xml:space="preserve">  TEUS</t>
  </si>
  <si>
    <t xml:space="preserve">  TONELADAS</t>
  </si>
  <si>
    <t>Tara</t>
  </si>
  <si>
    <t>Conteúdo</t>
  </si>
  <si>
    <t xml:space="preserve">  MOVIMENTO POR LOCAL (Nº)</t>
  </si>
  <si>
    <t xml:space="preserve">    Terminais de Contentores</t>
  </si>
  <si>
    <t>T. C. Norte</t>
  </si>
  <si>
    <t>T. C. Sul</t>
  </si>
  <si>
    <t xml:space="preserve">    Cais convencionais</t>
  </si>
  <si>
    <t>2024</t>
  </si>
  <si>
    <t>2025</t>
  </si>
  <si>
    <t>NOVEMBRO</t>
  </si>
  <si>
    <t>JANEIRO/NOVEMBRO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</si>
</sst>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#\ ###\ ###;#\ ###\ ###;0"/>
  </numFmts>
  <fonts count="11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84"/>
      <name val="Arial"/>
    </font>
    <font>
      <b/>
      <sz val="8"/>
      <color rgb="FF000084"/>
      <name val="Tahoma"/>
    </font>
    <font>
      <sz val="8"/>
      <color rgb="FF000000"/>
      <name val="Tahoma"/>
    </font>
    <font>
      <b/>
      <sz val="9"/>
      <color rgb="FF000084"/>
      <name val="Arial"/>
    </font>
    <font>
      <b/>
      <sz val="8"/>
      <color rgb="FF00206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/>
      <top style="thin">
        <color rgb="FFCACAD9"/>
      </top>
      <bottom/>
      <diagonal/>
    </border>
    <border>
      <left/>
      <right/>
      <top style="thin">
        <color rgb="FFCACAD9"/>
      </top>
      <bottom/>
      <diagonal/>
    </border>
    <border>
      <left/>
      <right style="thin">
        <color rgb="FFCACAD9"/>
      </right>
      <top style="thin">
        <color rgb="FFCACAD9"/>
      </top>
      <bottom/>
      <diagonal/>
    </border>
    <border>
      <left/>
      <right/>
      <top/>
      <bottom/>
      <diagonal/>
    </border>
    <border>
      <left style="thin">
        <color rgb="FFCACAD9"/>
      </left>
      <right/>
      <top/>
      <bottom style="thin">
        <color rgb="FFCACAD9"/>
      </bottom>
      <diagonal/>
    </border>
    <border>
      <left/>
      <right/>
      <top/>
      <bottom style="thin">
        <color rgb="FFCACAD9"/>
      </bottom>
      <diagonal/>
    </border>
    <border>
      <left/>
      <right style="thin">
        <color rgb="FFCACAD9"/>
      </right>
      <top/>
      <bottom style="thin">
        <color rgb="FFCACAD9"/>
      </bottom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AD9"/>
      </right>
      <top style="thin">
        <color rgb="FFCAC9D9"/>
      </top>
      <bottom style="thin">
        <color rgb="FFCAC9D9"/>
      </bottom>
      <diagonal/>
    </border>
    <border>
      <left/>
      <right/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left" vertical="center"/>
    </xf>
    <xf numFmtId="164" fontId="7" fillId="2" borderId="17" xfId="0" applyNumberFormat="1" applyFont="1" applyFill="1" applyBorder="1" applyAlignment="1">
      <alignment horizontal="right" vertical="center"/>
    </xf>
    <xf numFmtId="9" fontId="7" fillId="2" borderId="17" xfId="0" applyNumberFormat="1" applyFont="1" applyFill="1" applyBorder="1" applyAlignment="1">
      <alignment horizontal="right" vertical="center"/>
    </xf>
    <xf numFmtId="165" fontId="8" fillId="4" borderId="21" xfId="0" applyNumberFormat="1" applyFont="1" applyFill="1" applyBorder="1" applyAlignment="1">
      <alignment horizontal="right" vertical="center"/>
    </xf>
    <xf numFmtId="9" fontId="8" fillId="4" borderId="21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vertical="center"/>
    </xf>
    <xf numFmtId="165" fontId="8" fillId="2" borderId="21" xfId="0" applyNumberFormat="1" applyFont="1" applyFill="1" applyBorder="1" applyAlignment="1">
      <alignment horizontal="right" vertical="center"/>
    </xf>
    <xf numFmtId="9" fontId="8" fillId="5" borderId="21" xfId="0" applyNumberFormat="1" applyFont="1" applyFill="1" applyBorder="1" applyAlignment="1">
      <alignment horizontal="right" vertical="center"/>
    </xf>
    <xf numFmtId="49" fontId="7" fillId="2" borderId="22" xfId="0" applyNumberFormat="1" applyFont="1" applyFill="1" applyBorder="1" applyAlignment="1">
      <alignment horizontal="left" vertical="center"/>
    </xf>
    <xf numFmtId="49" fontId="8" fillId="2" borderId="21" xfId="0" applyNumberFormat="1" applyFont="1" applyFill="1" applyBorder="1" applyAlignment="1">
      <alignment horizontal="right" vertical="center" wrapText="1"/>
    </xf>
    <xf numFmtId="1" fontId="8" fillId="4" borderId="21" xfId="0" applyNumberFormat="1" applyFont="1" applyFill="1" applyBorder="1" applyAlignment="1">
      <alignment horizontal="right" vertical="center"/>
    </xf>
    <xf numFmtId="1" fontId="8" fillId="2" borderId="21" xfId="0" applyNumberFormat="1" applyFont="1" applyFill="1" applyBorder="1" applyAlignment="1">
      <alignment horizontal="right" vertical="center"/>
    </xf>
    <xf numFmtId="49" fontId="7" fillId="2" borderId="21" xfId="0" applyNumberFormat="1" applyFont="1" applyFill="1" applyBorder="1" applyAlignment="1">
      <alignment horizontal="left" vertical="center"/>
    </xf>
    <xf numFmtId="165" fontId="7" fillId="2" borderId="21" xfId="0" applyNumberFormat="1" applyFont="1" applyFill="1" applyBorder="1" applyAlignment="1">
      <alignment horizontal="right" vertical="center"/>
    </xf>
    <xf numFmtId="49" fontId="7" fillId="2" borderId="17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wrapText="1"/>
    </xf>
    <xf numFmtId="164" fontId="7" fillId="2" borderId="21" xfId="0" applyNumberFormat="1" applyFont="1" applyFill="1" applyBorder="1" applyAlignment="1">
      <alignment horizontal="right" vertical="center"/>
    </xf>
    <xf numFmtId="49" fontId="10" fillId="2" borderId="17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49" fontId="7" fillId="2" borderId="2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6" xfId="0" applyFont="1" applyBorder="1"/>
    <xf numFmtId="1" fontId="5" fillId="3" borderId="6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/>
    </xf>
    <xf numFmtId="0" fontId="3" fillId="0" borderId="19" xfId="0" applyFont="1" applyBorder="1"/>
    <xf numFmtId="0" fontId="3" fillId="0" borderId="20" xfId="0" applyFont="1" applyBorder="1"/>
    <xf numFmtId="0" fontId="9" fillId="2" borderId="23" xfId="0" applyFont="1" applyFill="1" applyBorder="1" applyAlignment="1">
      <alignment horizontal="left"/>
    </xf>
    <xf numFmtId="0" fontId="3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B1" workbookViewId="0">
      <selection activeCell="M33" sqref="M33"/>
    </sheetView>
  </sheetViews>
  <sheetFormatPr defaultColWidth="12.5703125" defaultRowHeight="15" customHeight="1" x14ac:dyDescent="0.2"/>
  <cols>
    <col min="1" max="1" width="1" hidden="1" customWidth="1" collapsed="1"/>
    <col min="2" max="2" width="27.28515625" customWidth="1" collapsed="1"/>
    <col min="3" max="5" width="8.85546875" customWidth="1" collapsed="1"/>
    <col min="6" max="8" width="10.28515625" customWidth="1" collapsed="1"/>
    <col min="9" max="11" width="8.85546875" customWidth="1" collapsed="1"/>
    <col min="12" max="14" width="10.28515625" customWidth="1" collapsed="1"/>
    <col min="15" max="15" width="5.7109375" customWidth="1" collapsed="1"/>
    <col min="16" max="16" width="8.5703125" customWidth="1" collapsed="1"/>
    <col min="17" max="17" width="5.140625" customWidth="1" collapsed="1"/>
    <col min="18" max="26" width="8.5703125" customWidth="1" collapsed="1"/>
  </cols>
  <sheetData>
    <row r="1" spans="1:26" ht="20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">
      <c r="A2" s="1"/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"/>
      <c r="B3" s="25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"/>
      <c r="B5" s="30" t="s">
        <v>2</v>
      </c>
      <c r="C5" s="33" t="s">
        <v>27</v>
      </c>
      <c r="D5" s="27"/>
      <c r="E5" s="27"/>
      <c r="F5" s="27"/>
      <c r="G5" s="27"/>
      <c r="H5" s="28"/>
      <c r="I5" s="33" t="s">
        <v>28</v>
      </c>
      <c r="J5" s="27"/>
      <c r="K5" s="27"/>
      <c r="L5" s="27"/>
      <c r="M5" s="27"/>
      <c r="N5" s="28"/>
      <c r="O5" s="34" t="s">
        <v>3</v>
      </c>
      <c r="P5" s="35"/>
      <c r="Q5" s="36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1"/>
      <c r="B6" s="31"/>
      <c r="C6" s="40" t="s">
        <v>29</v>
      </c>
      <c r="D6" s="27"/>
      <c r="E6" s="28"/>
      <c r="F6" s="40" t="s">
        <v>30</v>
      </c>
      <c r="G6" s="27"/>
      <c r="H6" s="28"/>
      <c r="I6" s="40" t="s">
        <v>29</v>
      </c>
      <c r="J6" s="27"/>
      <c r="K6" s="28"/>
      <c r="L6" s="40" t="s">
        <v>30</v>
      </c>
      <c r="M6" s="27"/>
      <c r="N6" s="28"/>
      <c r="O6" s="37"/>
      <c r="P6" s="38"/>
      <c r="Q6" s="39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"/>
      <c r="B7" s="32"/>
      <c r="C7" s="2" t="s">
        <v>4</v>
      </c>
      <c r="D7" s="2" t="s">
        <v>5</v>
      </c>
      <c r="E7" s="2" t="s">
        <v>6</v>
      </c>
      <c r="F7" s="2" t="s">
        <v>4</v>
      </c>
      <c r="G7" s="2" t="s">
        <v>5</v>
      </c>
      <c r="H7" s="2" t="s">
        <v>6</v>
      </c>
      <c r="I7" s="2" t="s">
        <v>4</v>
      </c>
      <c r="J7" s="2" t="s">
        <v>5</v>
      </c>
      <c r="K7" s="2" t="s">
        <v>6</v>
      </c>
      <c r="L7" s="3" t="s">
        <v>4</v>
      </c>
      <c r="M7" s="2" t="s">
        <v>5</v>
      </c>
      <c r="N7" s="2" t="s">
        <v>6</v>
      </c>
      <c r="O7" s="2" t="s">
        <v>4</v>
      </c>
      <c r="P7" s="2" t="s">
        <v>5</v>
      </c>
      <c r="Q7" s="2" t="s">
        <v>6</v>
      </c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1"/>
      <c r="B8" s="21" t="s">
        <v>7</v>
      </c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3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1"/>
      <c r="B9" s="4" t="s">
        <v>8</v>
      </c>
      <c r="C9" s="5">
        <f t="shared" ref="C9:N9" si="0">SUM(C10:C13)</f>
        <v>18923</v>
      </c>
      <c r="D9" s="5">
        <f t="shared" si="0"/>
        <v>19508</v>
      </c>
      <c r="E9" s="5">
        <f t="shared" si="0"/>
        <v>38431</v>
      </c>
      <c r="F9" s="5">
        <f t="shared" si="0"/>
        <v>192130</v>
      </c>
      <c r="G9" s="5">
        <f t="shared" si="0"/>
        <v>201020</v>
      </c>
      <c r="H9" s="5">
        <f t="shared" si="0"/>
        <v>393150</v>
      </c>
      <c r="I9" s="5">
        <f t="shared" si="0"/>
        <v>16551</v>
      </c>
      <c r="J9" s="5">
        <f t="shared" si="0"/>
        <v>16445</v>
      </c>
      <c r="K9" s="5">
        <f t="shared" si="0"/>
        <v>32996</v>
      </c>
      <c r="L9" s="5">
        <f t="shared" si="0"/>
        <v>190949</v>
      </c>
      <c r="M9" s="5">
        <f t="shared" si="0"/>
        <v>202388</v>
      </c>
      <c r="N9" s="5">
        <f t="shared" si="0"/>
        <v>393337</v>
      </c>
      <c r="O9" s="6">
        <f t="shared" ref="O9:Q9" si="1">IFERROR((L9-F9)/F9,"-")</f>
        <v>-6.1468797168583774E-3</v>
      </c>
      <c r="P9" s="6">
        <f t="shared" si="1"/>
        <v>6.8052930056710778E-3</v>
      </c>
      <c r="Q9" s="6">
        <f t="shared" si="1"/>
        <v>4.7564542795370721E-4</v>
      </c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7" t="s">
        <v>9</v>
      </c>
      <c r="C10" s="7">
        <v>6029</v>
      </c>
      <c r="D10" s="7">
        <v>6733</v>
      </c>
      <c r="E10" s="7">
        <v>12762</v>
      </c>
      <c r="F10" s="7">
        <v>64748</v>
      </c>
      <c r="G10" s="7">
        <v>67980</v>
      </c>
      <c r="H10" s="7">
        <v>132728</v>
      </c>
      <c r="I10" s="7">
        <v>5421</v>
      </c>
      <c r="J10" s="7">
        <v>5681</v>
      </c>
      <c r="K10" s="7">
        <v>11102</v>
      </c>
      <c r="L10" s="7">
        <v>62096</v>
      </c>
      <c r="M10" s="7">
        <v>66894</v>
      </c>
      <c r="N10" s="7">
        <v>128990</v>
      </c>
      <c r="O10" s="8">
        <f t="shared" ref="O10:Q10" si="2">IFERROR((L10-F10)/F10,"-")</f>
        <v>-4.0958794094026071E-2</v>
      </c>
      <c r="P10" s="8">
        <f t="shared" si="2"/>
        <v>-1.5975286849073258E-2</v>
      </c>
      <c r="Q10" s="8">
        <f t="shared" si="2"/>
        <v>-2.816285938159243E-2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"/>
      <c r="B11" s="9" t="s">
        <v>10</v>
      </c>
      <c r="C11" s="10">
        <v>436</v>
      </c>
      <c r="D11" s="10">
        <v>499</v>
      </c>
      <c r="E11" s="10">
        <v>935</v>
      </c>
      <c r="F11" s="10">
        <v>4101</v>
      </c>
      <c r="G11" s="10">
        <v>5152</v>
      </c>
      <c r="H11" s="10">
        <v>9253</v>
      </c>
      <c r="I11" s="10">
        <v>418</v>
      </c>
      <c r="J11" s="10">
        <v>337</v>
      </c>
      <c r="K11" s="10">
        <v>755</v>
      </c>
      <c r="L11" s="10">
        <v>4250</v>
      </c>
      <c r="M11" s="10">
        <v>4302</v>
      </c>
      <c r="N11" s="10">
        <v>8552</v>
      </c>
      <c r="O11" s="11">
        <f t="shared" ref="O11:Q11" si="3">IFERROR((L11-F11)/F11,"-")</f>
        <v>3.6332601804437939E-2</v>
      </c>
      <c r="P11" s="11">
        <f t="shared" si="3"/>
        <v>-0.16498447204968944</v>
      </c>
      <c r="Q11" s="11">
        <f t="shared" si="3"/>
        <v>-7.5759213228142219E-2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"/>
      <c r="B12" s="7" t="s">
        <v>11</v>
      </c>
      <c r="C12" s="7">
        <v>10272</v>
      </c>
      <c r="D12" s="7">
        <v>9982</v>
      </c>
      <c r="E12" s="7">
        <v>20254</v>
      </c>
      <c r="F12" s="7">
        <v>103536</v>
      </c>
      <c r="G12" s="7">
        <v>109079</v>
      </c>
      <c r="H12" s="7">
        <v>212615</v>
      </c>
      <c r="I12" s="7">
        <v>8984</v>
      </c>
      <c r="J12" s="7">
        <v>8760</v>
      </c>
      <c r="K12" s="7">
        <v>17744</v>
      </c>
      <c r="L12" s="7">
        <v>104711</v>
      </c>
      <c r="M12" s="7">
        <v>112548</v>
      </c>
      <c r="N12" s="7">
        <v>217259</v>
      </c>
      <c r="O12" s="8">
        <f t="shared" ref="O12:Q12" si="4">IFERROR((L12-F12)/F12,"-")</f>
        <v>1.1348709627569155E-2</v>
      </c>
      <c r="P12" s="8">
        <f t="shared" si="4"/>
        <v>3.1802638454697968E-2</v>
      </c>
      <c r="Q12" s="8">
        <f t="shared" si="4"/>
        <v>2.1842297109799402E-2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"/>
      <c r="B13" s="9" t="s">
        <v>12</v>
      </c>
      <c r="C13" s="10">
        <v>2186</v>
      </c>
      <c r="D13" s="10">
        <v>2294</v>
      </c>
      <c r="E13" s="10">
        <v>4480</v>
      </c>
      <c r="F13" s="10">
        <v>19745</v>
      </c>
      <c r="G13" s="10">
        <v>18809</v>
      </c>
      <c r="H13" s="10">
        <v>38554</v>
      </c>
      <c r="I13" s="10">
        <v>1728</v>
      </c>
      <c r="J13" s="10">
        <v>1667</v>
      </c>
      <c r="K13" s="10">
        <v>3395</v>
      </c>
      <c r="L13" s="10">
        <v>19892</v>
      </c>
      <c r="M13" s="10">
        <v>18644</v>
      </c>
      <c r="N13" s="10">
        <v>38536</v>
      </c>
      <c r="O13" s="11">
        <f t="shared" ref="O13:Q13" si="5">IFERROR((L13-F13)/F13,"-")</f>
        <v>7.4449227652570267E-3</v>
      </c>
      <c r="P13" s="11">
        <f t="shared" si="5"/>
        <v>-8.7723961933117121E-3</v>
      </c>
      <c r="Q13" s="11">
        <f t="shared" si="5"/>
        <v>-4.6687762618664728E-4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1"/>
      <c r="B14" s="12" t="s">
        <v>13</v>
      </c>
      <c r="C14" s="44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5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">
      <c r="A15" s="1"/>
      <c r="B15" s="13" t="s">
        <v>14</v>
      </c>
      <c r="C15" s="7">
        <v>14624</v>
      </c>
      <c r="D15" s="7">
        <v>10566</v>
      </c>
      <c r="E15" s="7">
        <v>25190</v>
      </c>
      <c r="F15" s="7">
        <v>146785</v>
      </c>
      <c r="G15" s="7">
        <v>121765</v>
      </c>
      <c r="H15" s="7">
        <v>268550</v>
      </c>
      <c r="I15" s="7">
        <v>12907</v>
      </c>
      <c r="J15" s="7">
        <v>10970</v>
      </c>
      <c r="K15" s="7">
        <v>23877</v>
      </c>
      <c r="L15" s="7">
        <v>138784</v>
      </c>
      <c r="M15" s="7">
        <v>133139</v>
      </c>
      <c r="N15" s="7">
        <v>271923</v>
      </c>
      <c r="O15" s="8">
        <f t="shared" ref="O15:Q15" si="6">IFERROR((L15-F15)/F15,"-")</f>
        <v>-5.4508294444255201E-2</v>
      </c>
      <c r="P15" s="8">
        <f t="shared" si="6"/>
        <v>9.3409436209091284E-2</v>
      </c>
      <c r="Q15" s="8">
        <f t="shared" si="6"/>
        <v>1.2560044684416309E-2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"/>
      <c r="B16" s="13" t="s">
        <v>15</v>
      </c>
      <c r="C16" s="10">
        <v>2227</v>
      </c>
      <c r="D16" s="10">
        <v>6920</v>
      </c>
      <c r="E16" s="10">
        <v>9147</v>
      </c>
      <c r="F16" s="10">
        <v>27466</v>
      </c>
      <c r="G16" s="10">
        <v>61953</v>
      </c>
      <c r="H16" s="10">
        <v>89419</v>
      </c>
      <c r="I16" s="10">
        <v>2507</v>
      </c>
      <c r="J16" s="10">
        <v>4101</v>
      </c>
      <c r="K16" s="10">
        <v>6608</v>
      </c>
      <c r="L16" s="10">
        <v>33886</v>
      </c>
      <c r="M16" s="10">
        <v>51977</v>
      </c>
      <c r="N16" s="10">
        <v>85863</v>
      </c>
      <c r="O16" s="11">
        <f t="shared" ref="O16:Q16" si="7">IFERROR((L16-F16)/F16,"-")</f>
        <v>0.23374353746450158</v>
      </c>
      <c r="P16" s="11">
        <f t="shared" si="7"/>
        <v>-0.16102529336755284</v>
      </c>
      <c r="Q16" s="11">
        <f t="shared" si="7"/>
        <v>-3.9767834576544134E-2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1"/>
      <c r="B17" s="12" t="s">
        <v>16</v>
      </c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"/>
      <c r="B18" s="13" t="s">
        <v>14</v>
      </c>
      <c r="C18" s="7">
        <v>1832</v>
      </c>
      <c r="D18" s="7">
        <v>1817</v>
      </c>
      <c r="E18" s="7">
        <v>3649</v>
      </c>
      <c r="F18" s="7">
        <v>16144</v>
      </c>
      <c r="G18" s="7">
        <v>15862</v>
      </c>
      <c r="H18" s="7">
        <v>32006</v>
      </c>
      <c r="I18" s="7">
        <v>1107</v>
      </c>
      <c r="J18" s="7">
        <v>1236</v>
      </c>
      <c r="K18" s="7">
        <v>2343</v>
      </c>
      <c r="L18" s="7">
        <v>16172</v>
      </c>
      <c r="M18" s="7">
        <v>15818</v>
      </c>
      <c r="N18" s="7">
        <v>31990</v>
      </c>
      <c r="O18" s="8">
        <f t="shared" ref="O18:Q18" si="8">IFERROR((L18-F18)/F18,"-")</f>
        <v>1.7343904856293359E-3</v>
      </c>
      <c r="P18" s="8">
        <f t="shared" si="8"/>
        <v>-2.7739251040221915E-3</v>
      </c>
      <c r="Q18" s="8">
        <f t="shared" si="8"/>
        <v>-4.9990626757482975E-4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13" t="s">
        <v>15</v>
      </c>
      <c r="C19" s="10">
        <v>240</v>
      </c>
      <c r="D19" s="10">
        <v>205</v>
      </c>
      <c r="E19" s="10">
        <v>445</v>
      </c>
      <c r="F19" s="10">
        <v>1735</v>
      </c>
      <c r="G19" s="10">
        <v>1440</v>
      </c>
      <c r="H19" s="10">
        <v>3175</v>
      </c>
      <c r="I19" s="10">
        <v>30</v>
      </c>
      <c r="J19" s="10">
        <v>138</v>
      </c>
      <c r="K19" s="10">
        <v>168</v>
      </c>
      <c r="L19" s="10">
        <v>2116</v>
      </c>
      <c r="M19" s="10">
        <v>1455</v>
      </c>
      <c r="N19" s="10">
        <v>3571</v>
      </c>
      <c r="O19" s="11">
        <f t="shared" ref="O19:Q19" si="9">IFERROR((L19-F19)/F19,"-")</f>
        <v>0.21959654178674351</v>
      </c>
      <c r="P19" s="11">
        <f t="shared" si="9"/>
        <v>1.0416666666666666E-2</v>
      </c>
      <c r="Q19" s="11">
        <f t="shared" si="9"/>
        <v>0.12472440944881889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">
      <c r="A20" s="1"/>
      <c r="B20" s="12" t="s">
        <v>17</v>
      </c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3" t="s">
        <v>14</v>
      </c>
      <c r="C21" s="14">
        <f t="shared" ref="C21:N21" si="10">SUM(C15+C18)</f>
        <v>16456</v>
      </c>
      <c r="D21" s="14">
        <f t="shared" si="10"/>
        <v>12383</v>
      </c>
      <c r="E21" s="14">
        <f t="shared" si="10"/>
        <v>28839</v>
      </c>
      <c r="F21" s="14">
        <f t="shared" si="10"/>
        <v>162929</v>
      </c>
      <c r="G21" s="14">
        <f t="shared" si="10"/>
        <v>137627</v>
      </c>
      <c r="H21" s="14">
        <f t="shared" si="10"/>
        <v>300556</v>
      </c>
      <c r="I21" s="14">
        <f t="shared" si="10"/>
        <v>14014</v>
      </c>
      <c r="J21" s="14">
        <f t="shared" si="10"/>
        <v>12206</v>
      </c>
      <c r="K21" s="14">
        <f t="shared" si="10"/>
        <v>26220</v>
      </c>
      <c r="L21" s="14">
        <f t="shared" si="10"/>
        <v>154956</v>
      </c>
      <c r="M21" s="14">
        <f t="shared" si="10"/>
        <v>148957</v>
      </c>
      <c r="N21" s="14">
        <f t="shared" si="10"/>
        <v>303913</v>
      </c>
      <c r="O21" s="8">
        <f t="shared" ref="O21:Q21" si="11">IFERROR((L21-F21)/F21,"-")</f>
        <v>-4.8935425860344078E-2</v>
      </c>
      <c r="P21" s="8">
        <f t="shared" si="11"/>
        <v>8.2323962594549036E-2</v>
      </c>
      <c r="Q21" s="8">
        <f t="shared" si="11"/>
        <v>1.1169299564806558E-2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"/>
      <c r="B22" s="13" t="s">
        <v>15</v>
      </c>
      <c r="C22" s="15">
        <f t="shared" ref="C22:N22" si="12">SUM(C16+C19)</f>
        <v>2467</v>
      </c>
      <c r="D22" s="15">
        <f t="shared" si="12"/>
        <v>7125</v>
      </c>
      <c r="E22" s="15">
        <f t="shared" si="12"/>
        <v>9592</v>
      </c>
      <c r="F22" s="15">
        <f t="shared" si="12"/>
        <v>29201</v>
      </c>
      <c r="G22" s="15">
        <f t="shared" si="12"/>
        <v>63393</v>
      </c>
      <c r="H22" s="15">
        <f t="shared" si="12"/>
        <v>92594</v>
      </c>
      <c r="I22" s="15">
        <f t="shared" si="12"/>
        <v>2537</v>
      </c>
      <c r="J22" s="15">
        <f t="shared" si="12"/>
        <v>4239</v>
      </c>
      <c r="K22" s="15">
        <f t="shared" si="12"/>
        <v>6776</v>
      </c>
      <c r="L22" s="15">
        <f t="shared" si="12"/>
        <v>36002</v>
      </c>
      <c r="M22" s="15">
        <f t="shared" si="12"/>
        <v>53432</v>
      </c>
      <c r="N22" s="15">
        <f t="shared" si="12"/>
        <v>89434</v>
      </c>
      <c r="O22" s="11">
        <f t="shared" ref="O22:Q22" si="13">IFERROR((L22-F22)/F22,"-")</f>
        <v>0.23290298277456251</v>
      </c>
      <c r="P22" s="11">
        <f t="shared" si="13"/>
        <v>-0.15713091350780053</v>
      </c>
      <c r="Q22" s="11">
        <f t="shared" si="13"/>
        <v>-3.4127481262284813E-2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">
      <c r="A23" s="1"/>
      <c r="B23" s="16" t="s">
        <v>18</v>
      </c>
      <c r="C23" s="17">
        <v>32094.750001192093</v>
      </c>
      <c r="D23" s="17">
        <v>32558.049999475479</v>
      </c>
      <c r="E23" s="17">
        <v>64652.800000667572</v>
      </c>
      <c r="F23" s="17">
        <v>321830.149995327</v>
      </c>
      <c r="G23" s="17">
        <v>335631.79999232292</v>
      </c>
      <c r="H23" s="17">
        <v>657461.94998764992</v>
      </c>
      <c r="I23" s="17">
        <v>27900.199998140335</v>
      </c>
      <c r="J23" s="17">
        <v>27442.449998617172</v>
      </c>
      <c r="K23" s="17">
        <v>55342.649996757507</v>
      </c>
      <c r="L23" s="17">
        <v>320582.54999113083</v>
      </c>
      <c r="M23" s="17">
        <v>338701.34999680519</v>
      </c>
      <c r="N23" s="17">
        <v>659283.89998793602</v>
      </c>
      <c r="O23" s="6">
        <f t="shared" ref="O23:Q23" si="14">IFERROR((L23-F23)/F23,"-")</f>
        <v>-3.8765790098108655E-3</v>
      </c>
      <c r="P23" s="6">
        <f t="shared" si="14"/>
        <v>9.1455875294071676E-3</v>
      </c>
      <c r="Q23" s="6">
        <f t="shared" si="14"/>
        <v>2.7711869870497095E-3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1"/>
      <c r="B24" s="18" t="s">
        <v>19</v>
      </c>
      <c r="C24" s="5">
        <f t="shared" ref="C24:N24" si="15">SUM(C25:C26)</f>
        <v>374433.41034557187</v>
      </c>
      <c r="D24" s="5">
        <f t="shared" si="15"/>
        <v>315782.12764496065</v>
      </c>
      <c r="E24" s="5">
        <f t="shared" si="15"/>
        <v>690215.53799053247</v>
      </c>
      <c r="F24" s="5">
        <f t="shared" si="15"/>
        <v>3745660.1409018175</v>
      </c>
      <c r="G24" s="5">
        <f t="shared" si="15"/>
        <v>3464676.7861752198</v>
      </c>
      <c r="H24" s="5">
        <f t="shared" si="15"/>
        <v>7210336.9270770364</v>
      </c>
      <c r="I24" s="5">
        <f t="shared" si="15"/>
        <v>320655.33300000004</v>
      </c>
      <c r="J24" s="5">
        <f t="shared" si="15"/>
        <v>301120.76900000003</v>
      </c>
      <c r="K24" s="5">
        <f t="shared" si="15"/>
        <v>621776.10200000007</v>
      </c>
      <c r="L24" s="5">
        <f t="shared" si="15"/>
        <v>3566760.6260000002</v>
      </c>
      <c r="M24" s="5">
        <f t="shared" si="15"/>
        <v>3699348.6619999995</v>
      </c>
      <c r="N24" s="5">
        <f t="shared" si="15"/>
        <v>7266109.2879999978</v>
      </c>
      <c r="O24" s="6">
        <f t="shared" ref="O24:Q24" si="16">IFERROR((L24-F24)/F24,"-")</f>
        <v>-4.7761811849471446E-2</v>
      </c>
      <c r="P24" s="6">
        <f t="shared" si="16"/>
        <v>6.7732689167765744E-2</v>
      </c>
      <c r="Q24" s="6">
        <f t="shared" si="16"/>
        <v>7.7350561405139196E-3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9" t="s">
        <v>20</v>
      </c>
      <c r="C25" s="10">
        <v>67030.573000000019</v>
      </c>
      <c r="D25" s="10">
        <v>67899.796999999991</v>
      </c>
      <c r="E25" s="10">
        <v>134930.37</v>
      </c>
      <c r="F25" s="10">
        <v>672824.20770019537</v>
      </c>
      <c r="G25" s="10">
        <v>701213.68099999987</v>
      </c>
      <c r="H25" s="10">
        <v>1374037.8887001951</v>
      </c>
      <c r="I25" s="10">
        <v>57904.27199999999</v>
      </c>
      <c r="J25" s="10">
        <v>57006.671000000002</v>
      </c>
      <c r="K25" s="10">
        <v>114910.943</v>
      </c>
      <c r="L25" s="10">
        <v>670718.68499999994</v>
      </c>
      <c r="M25" s="10">
        <v>706879.08700000006</v>
      </c>
      <c r="N25" s="10">
        <v>1377597.7719999996</v>
      </c>
      <c r="O25" s="11">
        <f t="shared" ref="O25:Q25" si="17">IFERROR((L25-F25)/F25,"-")</f>
        <v>-3.1293801205405443E-3</v>
      </c>
      <c r="P25" s="11">
        <f t="shared" si="17"/>
        <v>8.0794287868439247E-3</v>
      </c>
      <c r="Q25" s="11">
        <f t="shared" si="17"/>
        <v>2.5908188770340855E-3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9" t="s">
        <v>21</v>
      </c>
      <c r="C26" s="10">
        <v>307402.83734557184</v>
      </c>
      <c r="D26" s="10">
        <v>247882.33064496069</v>
      </c>
      <c r="E26" s="10">
        <v>555285.16799053247</v>
      </c>
      <c r="F26" s="10">
        <v>3072835.9332016222</v>
      </c>
      <c r="G26" s="10">
        <v>2763463.1051752199</v>
      </c>
      <c r="H26" s="10">
        <v>5836299.0383768408</v>
      </c>
      <c r="I26" s="10">
        <v>262751.06100000005</v>
      </c>
      <c r="J26" s="10">
        <v>244114.09800000003</v>
      </c>
      <c r="K26" s="10">
        <v>506865.15900000004</v>
      </c>
      <c r="L26" s="10">
        <v>2896041.9410000001</v>
      </c>
      <c r="M26" s="10">
        <v>2992469.5749999997</v>
      </c>
      <c r="N26" s="10">
        <v>5888511.515999998</v>
      </c>
      <c r="O26" s="11">
        <f t="shared" ref="O26:Q26" si="18">IFERROR((L26-F26)/F26,"-")</f>
        <v>-5.7534471753400276E-2</v>
      </c>
      <c r="P26" s="11">
        <f t="shared" si="18"/>
        <v>8.2869378424453188E-2</v>
      </c>
      <c r="Q26" s="11">
        <f t="shared" si="18"/>
        <v>8.9461621619851481E-3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2" t="s">
        <v>22</v>
      </c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1"/>
      <c r="B28" s="4" t="s">
        <v>23</v>
      </c>
      <c r="C28" s="5">
        <f t="shared" ref="C28:N28" si="19">SUM(C29:C30)</f>
        <v>17682</v>
      </c>
      <c r="D28" s="5">
        <f t="shared" si="19"/>
        <v>17996</v>
      </c>
      <c r="E28" s="5">
        <f t="shared" si="19"/>
        <v>35678</v>
      </c>
      <c r="F28" s="5">
        <f t="shared" si="19"/>
        <v>177761</v>
      </c>
      <c r="G28" s="5">
        <f t="shared" si="19"/>
        <v>185712</v>
      </c>
      <c r="H28" s="5">
        <f t="shared" si="19"/>
        <v>363473</v>
      </c>
      <c r="I28" s="5">
        <f t="shared" si="19"/>
        <v>14880</v>
      </c>
      <c r="J28" s="5">
        <f t="shared" si="19"/>
        <v>15112</v>
      </c>
      <c r="K28" s="5">
        <f t="shared" si="19"/>
        <v>29992</v>
      </c>
      <c r="L28" s="5">
        <f t="shared" si="19"/>
        <v>174287</v>
      </c>
      <c r="M28" s="5">
        <f t="shared" si="19"/>
        <v>185371</v>
      </c>
      <c r="N28" s="5">
        <f t="shared" si="19"/>
        <v>359658</v>
      </c>
      <c r="O28" s="6">
        <f t="shared" ref="O28:Q28" si="20">IFERROR((L28-F28)/F28,"-")</f>
        <v>-1.9543094379532069E-2</v>
      </c>
      <c r="P28" s="6">
        <f t="shared" si="20"/>
        <v>-1.8361764452485569E-3</v>
      </c>
      <c r="Q28" s="6">
        <f t="shared" si="20"/>
        <v>-1.0495965312416602E-2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9" t="s">
        <v>24</v>
      </c>
      <c r="C29" s="7">
        <v>4302</v>
      </c>
      <c r="D29" s="7">
        <v>3642</v>
      </c>
      <c r="E29" s="7">
        <v>7944</v>
      </c>
      <c r="F29" s="7">
        <v>43745</v>
      </c>
      <c r="G29" s="7">
        <v>43602</v>
      </c>
      <c r="H29" s="7">
        <v>87347</v>
      </c>
      <c r="I29" s="7">
        <v>3268</v>
      </c>
      <c r="J29" s="7">
        <v>2753</v>
      </c>
      <c r="K29" s="7">
        <v>6021</v>
      </c>
      <c r="L29" s="7">
        <v>40032</v>
      </c>
      <c r="M29" s="7">
        <v>36291</v>
      </c>
      <c r="N29" s="7">
        <v>76323</v>
      </c>
      <c r="O29" s="8">
        <f t="shared" ref="O29:Q29" si="21">IFERROR((L29-F29)/F29,"-")</f>
        <v>-8.4878271802491717E-2</v>
      </c>
      <c r="P29" s="8">
        <f t="shared" si="21"/>
        <v>-0.16767579468831706</v>
      </c>
      <c r="Q29" s="8">
        <f t="shared" si="21"/>
        <v>-0.12620925732995983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9" t="s">
        <v>25</v>
      </c>
      <c r="C30" s="7">
        <v>13380</v>
      </c>
      <c r="D30" s="7">
        <v>14354</v>
      </c>
      <c r="E30" s="7">
        <v>27734</v>
      </c>
      <c r="F30" s="7">
        <v>134016</v>
      </c>
      <c r="G30" s="7">
        <v>142110</v>
      </c>
      <c r="H30" s="7">
        <v>276126</v>
      </c>
      <c r="I30" s="7">
        <v>11612</v>
      </c>
      <c r="J30" s="7">
        <v>12359</v>
      </c>
      <c r="K30" s="7">
        <v>23971</v>
      </c>
      <c r="L30" s="7">
        <v>134255</v>
      </c>
      <c r="M30" s="7">
        <v>149080</v>
      </c>
      <c r="N30" s="7">
        <v>283335</v>
      </c>
      <c r="O30" s="8">
        <f t="shared" ref="O30:Q30" si="22">IFERROR((L30-F30)/F30,"-")</f>
        <v>1.7833691499522446E-3</v>
      </c>
      <c r="P30" s="8">
        <f t="shared" si="22"/>
        <v>4.904651326437267E-2</v>
      </c>
      <c r="Q30" s="8">
        <f t="shared" si="22"/>
        <v>2.6107646509202321E-2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">
      <c r="A31" s="1"/>
      <c r="B31" s="16" t="s">
        <v>26</v>
      </c>
      <c r="C31" s="20">
        <v>1241</v>
      </c>
      <c r="D31" s="20">
        <v>1512</v>
      </c>
      <c r="E31" s="20">
        <v>2753</v>
      </c>
      <c r="F31" s="20">
        <v>14369</v>
      </c>
      <c r="G31" s="20">
        <v>15308</v>
      </c>
      <c r="H31" s="20">
        <v>29677</v>
      </c>
      <c r="I31" s="20">
        <v>1671</v>
      </c>
      <c r="J31" s="20">
        <v>1333</v>
      </c>
      <c r="K31" s="20">
        <v>3004</v>
      </c>
      <c r="L31" s="20">
        <v>16662</v>
      </c>
      <c r="M31" s="20">
        <v>17017</v>
      </c>
      <c r="N31" s="20">
        <v>33679</v>
      </c>
      <c r="O31" s="6">
        <f t="shared" ref="O31:Q31" si="23">IFERROR((L31-F31)/F31,"-")</f>
        <v>0.15957965063678753</v>
      </c>
      <c r="P31" s="6">
        <f t="shared" si="23"/>
        <v>0.111640972040763</v>
      </c>
      <c r="Q31" s="6">
        <f t="shared" si="23"/>
        <v>0.13485190551605619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5">
    <mergeCell ref="B2:Q2"/>
    <mergeCell ref="B3:Q3"/>
    <mergeCell ref="C17:Q17"/>
    <mergeCell ref="C20:Q20"/>
    <mergeCell ref="C27:Q27"/>
    <mergeCell ref="B5:B7"/>
    <mergeCell ref="C5:H5"/>
    <mergeCell ref="I5:N5"/>
    <mergeCell ref="O5:Q6"/>
    <mergeCell ref="C6:E6"/>
    <mergeCell ref="F6:H6"/>
    <mergeCell ref="I6:K6"/>
    <mergeCell ref="L6:N6"/>
    <mergeCell ref="C8:Q8"/>
    <mergeCell ref="C14:Q14"/>
  </mergeCells>
  <printOptions horizontalCentered="1"/>
  <pageMargins left="0.51181102362204722" right="0.51181102362204722" top="1.5354330708661419" bottom="0.55118110236220474" header="0.19685039370078741" footer="0"/>
  <pageSetup paperSize="9" scale="87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sheet_1</vt:lpstr>
      <vt:lpstr>sheet_1!Área_de_Impressão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2024-12-03T16:29:40Z</cp:lastPrinted>
  <dcterms:created xsi:type="dcterms:W3CDTF">2010-03-23T10:34:53Z</dcterms:created>
  <dcterms:modified xsi:type="dcterms:W3CDTF">2025-12-16T16:03:49Z</dcterms:modified>
</cp:coreProperties>
</file>