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50" windowHeight="8250" activeTab="0"/>
  </bookViews>
  <sheets>
    <sheet name="dezembro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<sst xmlns="http://schemas.openxmlformats.org/spreadsheetml/2006/main" count="42" uniqueCount="29">
  <si>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Locais</t>
  </si>
  <si>
    <t>Variação Acumulada</t>
  </si>
  <si>
    <t>Carga</t>
  </si>
  <si>
    <t>Descarga</t>
  </si>
  <si>
    <t>Total</t>
  </si>
  <si>
    <t>CAIS CONVENCIONAIS</t>
  </si>
  <si>
    <t>Molhe Sul</t>
  </si>
  <si>
    <t>Cais Norte</t>
  </si>
  <si>
    <t xml:space="preserve">      Doca 1 Norte</t>
  </si>
  <si>
    <t xml:space="preserve">      Doca 2 Norte</t>
  </si>
  <si>
    <t>Cais Sul</t>
  </si>
  <si>
    <t xml:space="preserve">      Doca 1 Sul</t>
  </si>
  <si>
    <t xml:space="preserve">      Doca 2 Sul</t>
  </si>
  <si>
    <t>TERMINAIS DE CONTENTORES</t>
  </si>
  <si>
    <t xml:space="preserve">      T. C. Norte</t>
  </si>
  <si>
    <t xml:space="preserve">      T. C. Sul</t>
  </si>
  <si>
    <t>Terminal Graneleiro</t>
  </si>
  <si>
    <t>Terminal Oceanico</t>
  </si>
  <si>
    <t>TERMINAL DE PETROLEIROS</t>
  </si>
  <si>
    <t xml:space="preserve">      Posto A</t>
  </si>
  <si>
    <t xml:space="preserve">      Posto B</t>
  </si>
  <si>
    <t xml:space="preserve">      Posto C</t>
  </si>
  <si>
    <t>TOTAL</t>
  </si>
  <si>
    <t>Porto de Leixões</t>
  </si>
  <si>
    <t>Movimento de Mercadorias Segundo os Locais de Carga e Descarga</t>
  </si>
  <si>
    <t>toneladas</t>
  </si>
  <si>
    <t>Terminal de Cruzeiros</t>
  </si>
  <si>
    <t xml:space="preserve">   -</t>
  </si>
  <si>
    <t>DEZEMBRO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</si>
</sst>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\ ###\ ###;#\ ###\ ###;0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u val="single"/>
      <sz val="8"/>
      <color indexed="9"/>
      <name val="Tahoma"/>
      <family val="2"/>
    </font>
    <font>
      <b/>
      <sz val="8"/>
      <color indexed="18"/>
      <name val="Tahoma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17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left" vertical="center"/>
    </xf>
    <xf numFmtId="174" fontId="5" fillId="33" borderId="10" xfId="0" applyNumberFormat="1" applyFont="1" applyFill="1" applyBorder="1" applyAlignment="1">
      <alignment horizontal="right" vertical="center"/>
    </xf>
    <xf numFmtId="174" fontId="6" fillId="33" borderId="10" xfId="0" applyNumberFormat="1" applyFont="1" applyFill="1" applyBorder="1" applyAlignment="1">
      <alignment horizontal="right" vertical="center"/>
    </xf>
    <xf numFmtId="174" fontId="3" fillId="34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right" vertical="center"/>
    </xf>
    <xf numFmtId="9" fontId="5" fillId="33" borderId="10" xfId="52" applyFont="1" applyFill="1" applyBorder="1" applyAlignment="1">
      <alignment horizontal="right" vertical="center"/>
    </xf>
    <xf numFmtId="9" fontId="6" fillId="33" borderId="10" xfId="52" applyFont="1" applyFill="1" applyBorder="1" applyAlignment="1">
      <alignment horizontal="right" vertical="center"/>
    </xf>
    <xf numFmtId="9" fontId="3" fillId="34" borderId="10" xfId="52" applyFont="1" applyFill="1" applyBorder="1" applyAlignment="1">
      <alignment horizontal="right" vertical="center"/>
    </xf>
    <xf numFmtId="49" fontId="6" fillId="35" borderId="10" xfId="0" applyNumberFormat="1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tabSelected="1" zoomScalePageLayoutView="0" workbookViewId="0" topLeftCell="A1">
      <selection activeCell="R22" sqref="R22"/>
    </sheetView>
  </sheetViews>
  <sheetFormatPr defaultColWidth="9.140625" defaultRowHeight="12.75"/>
  <cols>
    <col min="1" max="1" width="24.8515625" style="0" customWidth="1"/>
    <col min="2" max="2" width="7.8515625" style="0" bestFit="1" customWidth="1"/>
    <col min="3" max="3" width="8.57421875" style="0" bestFit="1" customWidth="1"/>
    <col min="4" max="5" width="8.8515625" style="0" bestFit="1" customWidth="1"/>
    <col min="6" max="7" width="9.8515625" style="0" bestFit="1" customWidth="1"/>
    <col min="8" max="8" width="7.8515625" style="0" bestFit="1" customWidth="1"/>
    <col min="9" max="11" width="8.8515625" style="0" bestFit="1" customWidth="1"/>
    <col min="12" max="13" width="9.8515625" style="0" bestFit="1" customWidth="1"/>
    <col min="14" max="14" width="9.140625" style="0" customWidth="1"/>
    <col min="15" max="15" width="9.00390625" style="0" bestFit="1" customWidth="1"/>
    <col min="16" max="16" width="6.421875" style="0" customWidth="1"/>
  </cols>
  <sheetData>
    <row r="1" s="1" customFormat="1" ht="36.75" customHeight="1"/>
    <row r="2" spans="1:16" s="1" customFormat="1" ht="20.2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18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="1" customFormat="1" ht="13.5" customHeight="1">
      <c r="O4" s="7" t="s">
        <v>25</v>
      </c>
    </row>
    <row r="5" spans="1:16" s="1" customFormat="1" ht="18" customHeight="1">
      <c r="A5" s="18" t="s">
        <v>0</v>
      </c>
      <c r="B5" s="19">
        <v>2018</v>
      </c>
      <c r="C5" s="19"/>
      <c r="D5" s="19"/>
      <c r="E5" s="19"/>
      <c r="F5" s="19"/>
      <c r="G5" s="19"/>
      <c r="H5" s="19">
        <f>B5+1</f>
        <v>2019</v>
      </c>
      <c r="I5" s="19"/>
      <c r="J5" s="19"/>
      <c r="K5" s="19"/>
      <c r="L5" s="19"/>
      <c r="M5" s="19"/>
      <c r="N5" s="20" t="s">
        <v>1</v>
      </c>
      <c r="O5" s="20"/>
      <c r="P5" s="20"/>
    </row>
    <row r="6" spans="1:16" s="1" customFormat="1" ht="18" customHeight="1">
      <c r="A6" s="18"/>
      <c r="B6" s="19" t="s">
        <v>28</v>
      </c>
      <c r="C6" s="19"/>
      <c r="D6" s="19"/>
      <c r="E6" s="19" t="str">
        <f>"JANEIRO / "&amp;B6</f>
        <v>JANEIRO / DEZEMBRO</v>
      </c>
      <c r="F6" s="19"/>
      <c r="G6" s="19"/>
      <c r="H6" s="19" t="str">
        <f>B6</f>
        <v>DEZEMBRO</v>
      </c>
      <c r="I6" s="19"/>
      <c r="J6" s="19"/>
      <c r="K6" s="19" t="str">
        <f>E6</f>
        <v>JANEIRO / DEZEMBRO</v>
      </c>
      <c r="L6" s="19"/>
      <c r="M6" s="19"/>
      <c r="N6" s="20"/>
      <c r="O6" s="20"/>
      <c r="P6" s="20"/>
    </row>
    <row r="7" spans="1:16" s="1" customFormat="1" ht="0.75" customHeight="1">
      <c r="A7" s="17"/>
      <c r="B7" s="14" t="s">
        <v>2</v>
      </c>
      <c r="C7" s="14" t="s">
        <v>3</v>
      </c>
      <c r="D7" s="14" t="s">
        <v>4</v>
      </c>
      <c r="E7" s="14" t="s">
        <v>2</v>
      </c>
      <c r="F7" s="14" t="s">
        <v>3</v>
      </c>
      <c r="G7" s="14" t="s">
        <v>4</v>
      </c>
      <c r="H7" s="14" t="s">
        <v>2</v>
      </c>
      <c r="I7" s="14" t="s">
        <v>3</v>
      </c>
      <c r="J7" s="14" t="s">
        <v>4</v>
      </c>
      <c r="K7" s="14" t="s">
        <v>2</v>
      </c>
      <c r="L7" s="14" t="s">
        <v>3</v>
      </c>
      <c r="M7" s="14" t="s">
        <v>4</v>
      </c>
      <c r="N7" s="14" t="s">
        <v>2</v>
      </c>
      <c r="O7" s="14" t="s">
        <v>3</v>
      </c>
      <c r="P7" s="14" t="s">
        <v>4</v>
      </c>
    </row>
    <row r="8" spans="1:16" s="1" customFormat="1" ht="18" customHeight="1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1" customFormat="1" ht="18" customHeight="1">
      <c r="A9" s="3" t="s">
        <v>5</v>
      </c>
      <c r="B9" s="4">
        <f>SUM(B10,B11,B14)</f>
        <v>101863.11180000001</v>
      </c>
      <c r="C9" s="4">
        <f aca="true" t="shared" si="0" ref="C9:M9">SUM(C10,C11,C14)</f>
        <v>237696.91945999995</v>
      </c>
      <c r="D9" s="4">
        <f t="shared" si="0"/>
        <v>339560.03125999996</v>
      </c>
      <c r="E9" s="4">
        <f t="shared" si="0"/>
        <v>1375636.740149999</v>
      </c>
      <c r="F9" s="4">
        <f t="shared" si="0"/>
        <v>2438871.1450599986</v>
      </c>
      <c r="G9" s="4">
        <f t="shared" si="0"/>
        <v>3814507.885209998</v>
      </c>
      <c r="H9" s="4">
        <f t="shared" si="0"/>
        <v>92779.25891999996</v>
      </c>
      <c r="I9" s="4">
        <f t="shared" si="0"/>
        <v>198272.24562</v>
      </c>
      <c r="J9" s="4">
        <f t="shared" si="0"/>
        <v>291051.50454</v>
      </c>
      <c r="K9" s="4">
        <f t="shared" si="0"/>
        <v>1470940.4754600006</v>
      </c>
      <c r="L9" s="4">
        <f t="shared" si="0"/>
        <v>2515165.6676699966</v>
      </c>
      <c r="M9" s="4">
        <f t="shared" si="0"/>
        <v>3986106.143129998</v>
      </c>
      <c r="N9" s="8">
        <f>K9/E9-1</f>
        <v>0.06927972518356085</v>
      </c>
      <c r="O9" s="8">
        <f>L9/F9-1</f>
        <v>0.03128271977981889</v>
      </c>
      <c r="P9" s="8">
        <f>M9/G9-1</f>
        <v>0.04498568703589223</v>
      </c>
    </row>
    <row r="10" spans="1:16" s="1" customFormat="1" ht="18" customHeight="1">
      <c r="A10" s="3" t="s">
        <v>6</v>
      </c>
      <c r="B10" s="4">
        <v>39676.60080000002</v>
      </c>
      <c r="C10" s="4">
        <v>52040.43025999997</v>
      </c>
      <c r="D10" s="4">
        <v>91717.03106</v>
      </c>
      <c r="E10" s="4">
        <v>490345.5925999995</v>
      </c>
      <c r="F10" s="4">
        <v>679096.2341799999</v>
      </c>
      <c r="G10" s="4">
        <v>1169441.8267799993</v>
      </c>
      <c r="H10" s="4">
        <v>34518.779999999984</v>
      </c>
      <c r="I10" s="4">
        <v>56251.542620000015</v>
      </c>
      <c r="J10" s="4">
        <v>90770.32261999999</v>
      </c>
      <c r="K10" s="4">
        <v>553420.5030300004</v>
      </c>
      <c r="L10" s="4">
        <v>783576.3751699969</v>
      </c>
      <c r="M10" s="4">
        <v>1336996.8781999974</v>
      </c>
      <c r="N10" s="8">
        <f aca="true" t="shared" si="1" ref="N10:N27">K10/E10-1</f>
        <v>0.12863358288906723</v>
      </c>
      <c r="O10" s="8">
        <f aca="true" t="shared" si="2" ref="O10:O27">L10/F10-1</f>
        <v>0.1538517454984203</v>
      </c>
      <c r="P10" s="8">
        <f aca="true" t="shared" si="3" ref="P10:P27">M10/G10-1</f>
        <v>0.14327779935950535</v>
      </c>
    </row>
    <row r="11" spans="1:16" s="1" customFormat="1" ht="18" customHeight="1">
      <c r="A11" s="3" t="s">
        <v>7</v>
      </c>
      <c r="B11" s="4">
        <f>SUM(B12:B13)</f>
        <v>49860.12199999999</v>
      </c>
      <c r="C11" s="4">
        <f aca="true" t="shared" si="4" ref="C11:M11">SUM(C12:C13)</f>
        <v>24996.034200000002</v>
      </c>
      <c r="D11" s="4">
        <f t="shared" si="4"/>
        <v>74856.15619999998</v>
      </c>
      <c r="E11" s="4">
        <f t="shared" si="4"/>
        <v>654202.7971999996</v>
      </c>
      <c r="F11" s="4">
        <f t="shared" si="4"/>
        <v>289376.92388</v>
      </c>
      <c r="G11" s="4">
        <f t="shared" si="4"/>
        <v>943579.7210799997</v>
      </c>
      <c r="H11" s="4">
        <f t="shared" si="4"/>
        <v>46251.82891999999</v>
      </c>
      <c r="I11" s="4">
        <f t="shared" si="4"/>
        <v>28363.489</v>
      </c>
      <c r="J11" s="4">
        <f t="shared" si="4"/>
        <v>74615.31792</v>
      </c>
      <c r="K11" s="4">
        <f t="shared" si="4"/>
        <v>826055.8704300002</v>
      </c>
      <c r="L11" s="4">
        <f t="shared" si="4"/>
        <v>154201.02450000006</v>
      </c>
      <c r="M11" s="4">
        <f t="shared" si="4"/>
        <v>980256.8949300003</v>
      </c>
      <c r="N11" s="8">
        <f t="shared" si="1"/>
        <v>0.262690826094806</v>
      </c>
      <c r="O11" s="8">
        <f t="shared" si="2"/>
        <v>-0.4671274321654454</v>
      </c>
      <c r="P11" s="8">
        <f t="shared" si="3"/>
        <v>0.0388702438496884</v>
      </c>
    </row>
    <row r="12" spans="1:16" s="1" customFormat="1" ht="18" customHeight="1">
      <c r="A12" s="11" t="s">
        <v>8</v>
      </c>
      <c r="B12" s="5">
        <v>2971.316</v>
      </c>
      <c r="C12" s="5">
        <v>1017.641</v>
      </c>
      <c r="D12" s="5">
        <v>3988.957</v>
      </c>
      <c r="E12" s="5">
        <v>4028.5660000000003</v>
      </c>
      <c r="F12" s="5">
        <v>1017.641</v>
      </c>
      <c r="G12" s="5">
        <v>5046.207</v>
      </c>
      <c r="H12" s="5"/>
      <c r="I12" s="5"/>
      <c r="J12" s="5"/>
      <c r="K12" s="5">
        <v>3943.8</v>
      </c>
      <c r="L12" s="5"/>
      <c r="M12" s="5">
        <v>3943.8</v>
      </c>
      <c r="N12" s="9">
        <f t="shared" si="1"/>
        <v>-0.02104123402719482</v>
      </c>
      <c r="O12" s="9" t="s">
        <v>27</v>
      </c>
      <c r="P12" s="9">
        <f t="shared" si="3"/>
        <v>-0.21846250064652517</v>
      </c>
    </row>
    <row r="13" spans="1:16" s="1" customFormat="1" ht="18" customHeight="1">
      <c r="A13" s="11" t="s">
        <v>9</v>
      </c>
      <c r="B13" s="5">
        <v>46888.80599999999</v>
      </c>
      <c r="C13" s="5">
        <v>23978.393200000002</v>
      </c>
      <c r="D13" s="5">
        <v>70867.19919999999</v>
      </c>
      <c r="E13" s="5">
        <v>650174.2311999996</v>
      </c>
      <c r="F13" s="5">
        <v>288359.28288</v>
      </c>
      <c r="G13" s="5">
        <v>938533.5140799996</v>
      </c>
      <c r="H13" s="5">
        <v>46251.82891999999</v>
      </c>
      <c r="I13" s="5">
        <v>28363.489</v>
      </c>
      <c r="J13" s="5">
        <v>74615.31792</v>
      </c>
      <c r="K13" s="5">
        <v>822112.0704300002</v>
      </c>
      <c r="L13" s="5">
        <v>154201.02450000006</v>
      </c>
      <c r="M13" s="5">
        <v>976313.0949300003</v>
      </c>
      <c r="N13" s="9">
        <f t="shared" si="1"/>
        <v>0.26444886767145803</v>
      </c>
      <c r="O13" s="9">
        <f t="shared" si="2"/>
        <v>-0.4652468858990386</v>
      </c>
      <c r="P13" s="9">
        <f t="shared" si="3"/>
        <v>0.040253843132106004</v>
      </c>
    </row>
    <row r="14" spans="1:16" s="1" customFormat="1" ht="18" customHeight="1">
      <c r="A14" s="3" t="s">
        <v>10</v>
      </c>
      <c r="B14" s="4">
        <f>SUM(B15:B16)</f>
        <v>12326.389000000001</v>
      </c>
      <c r="C14" s="4">
        <f aca="true" t="shared" si="5" ref="C14:M14">SUM(C15:C16)</f>
        <v>160660.455</v>
      </c>
      <c r="D14" s="4">
        <f t="shared" si="5"/>
        <v>172986.84399999998</v>
      </c>
      <c r="E14" s="4">
        <f t="shared" si="5"/>
        <v>231088.35035000002</v>
      </c>
      <c r="F14" s="4">
        <f t="shared" si="5"/>
        <v>1470397.9869999988</v>
      </c>
      <c r="G14" s="4">
        <f t="shared" si="5"/>
        <v>1701486.337349999</v>
      </c>
      <c r="H14" s="4">
        <f t="shared" si="5"/>
        <v>12008.65</v>
      </c>
      <c r="I14" s="4">
        <f t="shared" si="5"/>
        <v>113657.21399999999</v>
      </c>
      <c r="J14" s="4">
        <f t="shared" si="5"/>
        <v>125665.86399999999</v>
      </c>
      <c r="K14" s="4">
        <f t="shared" si="5"/>
        <v>91464.10199999998</v>
      </c>
      <c r="L14" s="4">
        <f t="shared" si="5"/>
        <v>1577388.268</v>
      </c>
      <c r="M14" s="4">
        <f t="shared" si="5"/>
        <v>1668852.3699999999</v>
      </c>
      <c r="N14" s="8">
        <f t="shared" si="1"/>
        <v>-0.6042028866385043</v>
      </c>
      <c r="O14" s="8">
        <f t="shared" si="2"/>
        <v>0.0727628043195907</v>
      </c>
      <c r="P14" s="8">
        <f t="shared" si="3"/>
        <v>-0.019179682277569943</v>
      </c>
    </row>
    <row r="15" spans="1:16" s="1" customFormat="1" ht="18" customHeight="1">
      <c r="A15" s="13" t="s">
        <v>11</v>
      </c>
      <c r="B15" s="5">
        <v>9445.194000000001</v>
      </c>
      <c r="C15" s="5">
        <v>4979</v>
      </c>
      <c r="D15" s="5">
        <v>14424.194000000001</v>
      </c>
      <c r="E15" s="5">
        <v>140483.597</v>
      </c>
      <c r="F15" s="5">
        <v>54598.839</v>
      </c>
      <c r="G15" s="5">
        <v>195082.43600000002</v>
      </c>
      <c r="H15" s="5">
        <v>7134.36</v>
      </c>
      <c r="I15" s="5">
        <v>9297.15</v>
      </c>
      <c r="J15" s="5">
        <v>16431.51</v>
      </c>
      <c r="K15" s="5">
        <v>32888.13299999999</v>
      </c>
      <c r="L15" s="5">
        <v>158391.287</v>
      </c>
      <c r="M15" s="5">
        <v>191279.41999999998</v>
      </c>
      <c r="N15" s="9">
        <f t="shared" si="1"/>
        <v>-0.7658934302486575</v>
      </c>
      <c r="O15" s="9">
        <f t="shared" si="2"/>
        <v>1.9010010084646676</v>
      </c>
      <c r="P15" s="9">
        <f t="shared" si="3"/>
        <v>-0.019494404919159547</v>
      </c>
    </row>
    <row r="16" spans="1:16" s="1" customFormat="1" ht="18" customHeight="1">
      <c r="A16" s="13" t="s">
        <v>12</v>
      </c>
      <c r="B16" s="5">
        <v>2881.195</v>
      </c>
      <c r="C16" s="5">
        <v>155681.455</v>
      </c>
      <c r="D16" s="5">
        <v>158562.65</v>
      </c>
      <c r="E16" s="5">
        <v>90604.75335000003</v>
      </c>
      <c r="F16" s="5">
        <v>1415799.1479999989</v>
      </c>
      <c r="G16" s="5">
        <v>1506403.901349999</v>
      </c>
      <c r="H16" s="5">
        <v>4874.29</v>
      </c>
      <c r="I16" s="5">
        <v>104360.064</v>
      </c>
      <c r="J16" s="5">
        <v>109234.35399999999</v>
      </c>
      <c r="K16" s="5">
        <v>58575.96899999999</v>
      </c>
      <c r="L16" s="5">
        <v>1418996.981</v>
      </c>
      <c r="M16" s="5">
        <v>1477572.95</v>
      </c>
      <c r="N16" s="9">
        <f t="shared" si="1"/>
        <v>-0.353500044597826</v>
      </c>
      <c r="O16" s="9">
        <f t="shared" si="2"/>
        <v>0.0022586770196311168</v>
      </c>
      <c r="P16" s="9">
        <f t="shared" si="3"/>
        <v>-0.019138925041392585</v>
      </c>
    </row>
    <row r="17" spans="1:16" s="1" customFormat="1" ht="18" customHeight="1">
      <c r="A17" s="3" t="s">
        <v>13</v>
      </c>
      <c r="B17" s="4">
        <f>SUM(B18:B19)</f>
        <v>321638.27308000054</v>
      </c>
      <c r="C17" s="4">
        <f aca="true" t="shared" si="6" ref="C17:M17">SUM(C18:C19)</f>
        <v>279815.0708800004</v>
      </c>
      <c r="D17" s="4">
        <f t="shared" si="6"/>
        <v>601453.3439600009</v>
      </c>
      <c r="E17" s="4">
        <f t="shared" si="6"/>
        <v>3410453.989319967</v>
      </c>
      <c r="F17" s="4">
        <f t="shared" si="6"/>
        <v>3310775.756589992</v>
      </c>
      <c r="G17" s="4">
        <f t="shared" si="6"/>
        <v>6721229.745909959</v>
      </c>
      <c r="H17" s="4">
        <f t="shared" si="6"/>
        <v>241068.21731000044</v>
      </c>
      <c r="I17" s="4">
        <f t="shared" si="6"/>
        <v>209016.08460000006</v>
      </c>
      <c r="J17" s="4">
        <f t="shared" si="6"/>
        <v>450084.3019100005</v>
      </c>
      <c r="K17" s="4">
        <f t="shared" si="6"/>
        <v>3618643.34673697</v>
      </c>
      <c r="L17" s="4">
        <f t="shared" si="6"/>
        <v>3212015.891556986</v>
      </c>
      <c r="M17" s="4">
        <f t="shared" si="6"/>
        <v>6830659.238293956</v>
      </c>
      <c r="N17" s="8">
        <f t="shared" si="1"/>
        <v>0.06104447034587168</v>
      </c>
      <c r="O17" s="8">
        <f t="shared" si="2"/>
        <v>-0.029829826087262923</v>
      </c>
      <c r="P17" s="8">
        <f t="shared" si="3"/>
        <v>0.0162811712321822</v>
      </c>
    </row>
    <row r="18" spans="1:16" s="1" customFormat="1" ht="18" customHeight="1">
      <c r="A18" s="11" t="s">
        <v>14</v>
      </c>
      <c r="B18" s="5">
        <v>82191.74956999991</v>
      </c>
      <c r="C18" s="5">
        <v>54640.01528999995</v>
      </c>
      <c r="D18" s="5">
        <v>136831.76485999988</v>
      </c>
      <c r="E18" s="5">
        <v>1022958.8122899991</v>
      </c>
      <c r="F18" s="5">
        <v>637218.4998299982</v>
      </c>
      <c r="G18" s="5">
        <v>1660177.3121199973</v>
      </c>
      <c r="H18" s="5">
        <v>71898.62978999998</v>
      </c>
      <c r="I18" s="5">
        <v>42168.724839999995</v>
      </c>
      <c r="J18" s="5">
        <v>114067.35462999997</v>
      </c>
      <c r="K18" s="5">
        <v>1073913.2013469972</v>
      </c>
      <c r="L18" s="5">
        <v>627301.3773530013</v>
      </c>
      <c r="M18" s="5">
        <v>1701214.5786999986</v>
      </c>
      <c r="N18" s="9">
        <f t="shared" si="1"/>
        <v>0.04981079242372566</v>
      </c>
      <c r="O18" s="9">
        <f t="shared" si="2"/>
        <v>-0.015563142751886083</v>
      </c>
      <c r="P18" s="9">
        <f t="shared" si="3"/>
        <v>0.024718604621573714</v>
      </c>
    </row>
    <row r="19" spans="1:16" s="1" customFormat="1" ht="18" customHeight="1">
      <c r="A19" s="11" t="s">
        <v>15</v>
      </c>
      <c r="B19" s="5">
        <v>239446.5235100006</v>
      </c>
      <c r="C19" s="5">
        <v>225175.05559000047</v>
      </c>
      <c r="D19" s="5">
        <v>464621.5791000011</v>
      </c>
      <c r="E19" s="5">
        <v>2387495.1770299682</v>
      </c>
      <c r="F19" s="5">
        <v>2673557.2567599937</v>
      </c>
      <c r="G19" s="5">
        <v>5061052.433789962</v>
      </c>
      <c r="H19" s="5">
        <v>169169.58752000047</v>
      </c>
      <c r="I19" s="5">
        <v>166847.35976000008</v>
      </c>
      <c r="J19" s="5">
        <v>336016.94728000055</v>
      </c>
      <c r="K19" s="5">
        <v>2544730.1453899727</v>
      </c>
      <c r="L19" s="5">
        <v>2584714.5142039848</v>
      </c>
      <c r="M19" s="5">
        <v>5129444.6595939575</v>
      </c>
      <c r="N19" s="9">
        <f t="shared" si="1"/>
        <v>0.06585771140932906</v>
      </c>
      <c r="O19" s="9">
        <f t="shared" si="2"/>
        <v>-0.03323016267236223</v>
      </c>
      <c r="P19" s="9">
        <f t="shared" si="3"/>
        <v>0.013513439486889434</v>
      </c>
    </row>
    <row r="20" spans="1:16" s="1" customFormat="1" ht="18" customHeight="1">
      <c r="A20" s="12" t="s">
        <v>16</v>
      </c>
      <c r="B20" s="4">
        <v>21695.902000000002</v>
      </c>
      <c r="C20" s="4">
        <v>57953.2</v>
      </c>
      <c r="D20" s="4">
        <v>79649.102</v>
      </c>
      <c r="E20" s="4">
        <v>124833.08359999998</v>
      </c>
      <c r="F20" s="4">
        <v>842344.6713499998</v>
      </c>
      <c r="G20" s="4">
        <v>967177.7549499999</v>
      </c>
      <c r="H20" s="4">
        <v>6903.917</v>
      </c>
      <c r="I20" s="4">
        <v>85852.092</v>
      </c>
      <c r="J20" s="4">
        <v>92756.009</v>
      </c>
      <c r="K20" s="4">
        <v>110918.6527</v>
      </c>
      <c r="L20" s="4">
        <v>923526.7843199997</v>
      </c>
      <c r="M20" s="4">
        <v>1034445.4370199997</v>
      </c>
      <c r="N20" s="8">
        <f t="shared" si="1"/>
        <v>-0.11146428894271088</v>
      </c>
      <c r="O20" s="8">
        <f t="shared" si="2"/>
        <v>0.09637635961997826</v>
      </c>
      <c r="P20" s="8">
        <f t="shared" si="3"/>
        <v>0.06955048513649631</v>
      </c>
    </row>
    <row r="21" spans="1:16" s="1" customFormat="1" ht="18" customHeight="1" hidden="1">
      <c r="A21" s="12" t="s">
        <v>26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8" t="str">
        <f>"   -"</f>
        <v>   -</v>
      </c>
      <c r="O21" s="8" t="e">
        <f t="shared" si="2"/>
        <v>#DIV/0!</v>
      </c>
      <c r="P21" s="8" t="e">
        <f t="shared" si="3"/>
        <v>#DIV/0!</v>
      </c>
    </row>
    <row r="22" spans="1:16" s="1" customFormat="1" ht="18" customHeight="1">
      <c r="A22" s="12" t="s">
        <v>17</v>
      </c>
      <c r="B22" s="4"/>
      <c r="C22" s="4">
        <v>379467.47900000005</v>
      </c>
      <c r="D22" s="4">
        <v>379467.47900000005</v>
      </c>
      <c r="E22" s="4"/>
      <c r="F22" s="4">
        <v>4059564.8270000005</v>
      </c>
      <c r="G22" s="4">
        <v>4059564.8270000005</v>
      </c>
      <c r="H22" s="4"/>
      <c r="I22" s="4">
        <v>414781.796</v>
      </c>
      <c r="J22" s="4">
        <v>414781.796</v>
      </c>
      <c r="K22" s="4"/>
      <c r="L22" s="4">
        <v>4129369.3140000002</v>
      </c>
      <c r="M22" s="4">
        <v>4129369.3140000002</v>
      </c>
      <c r="N22" s="8" t="s">
        <v>27</v>
      </c>
      <c r="O22" s="8">
        <f t="shared" si="2"/>
        <v>0.017195066460260255</v>
      </c>
      <c r="P22" s="8">
        <f t="shared" si="3"/>
        <v>0.017195066460260255</v>
      </c>
    </row>
    <row r="23" spans="1:16" s="1" customFormat="1" ht="18" customHeight="1">
      <c r="A23" s="3" t="s">
        <v>18</v>
      </c>
      <c r="B23" s="4">
        <f>SUM(B24:B26)</f>
        <v>197100.517</v>
      </c>
      <c r="C23" s="4">
        <f aca="true" t="shared" si="7" ref="C23:M23">SUM(C24:C26)</f>
        <v>76745.998</v>
      </c>
      <c r="D23" s="4">
        <f t="shared" si="7"/>
        <v>273846.515</v>
      </c>
      <c r="E23" s="4">
        <f t="shared" si="7"/>
        <v>2418045.93</v>
      </c>
      <c r="F23" s="4">
        <f t="shared" si="7"/>
        <v>1228787.517</v>
      </c>
      <c r="G23" s="4">
        <f t="shared" si="7"/>
        <v>3646833.4470000006</v>
      </c>
      <c r="H23" s="4">
        <f t="shared" si="7"/>
        <v>226726.079</v>
      </c>
      <c r="I23" s="4">
        <f t="shared" si="7"/>
        <v>107709.364</v>
      </c>
      <c r="J23" s="4">
        <f t="shared" si="7"/>
        <v>334435.44299999997</v>
      </c>
      <c r="K23" s="4">
        <f t="shared" si="7"/>
        <v>2460379.4869999993</v>
      </c>
      <c r="L23" s="4">
        <f t="shared" si="7"/>
        <v>1115048.069</v>
      </c>
      <c r="M23" s="4">
        <f t="shared" si="7"/>
        <v>3575427.5559999994</v>
      </c>
      <c r="N23" s="8">
        <f t="shared" si="1"/>
        <v>0.017507341971787493</v>
      </c>
      <c r="O23" s="8">
        <f t="shared" si="2"/>
        <v>-0.09256234005183184</v>
      </c>
      <c r="P23" s="8">
        <f t="shared" si="3"/>
        <v>-0.019580244625304166</v>
      </c>
    </row>
    <row r="24" spans="1:16" s="1" customFormat="1" ht="18" customHeight="1">
      <c r="A24" s="11" t="s">
        <v>19</v>
      </c>
      <c r="B24" s="5">
        <v>94008.97</v>
      </c>
      <c r="C24" s="5">
        <v>21780.958</v>
      </c>
      <c r="D24" s="5">
        <v>115789.928</v>
      </c>
      <c r="E24" s="5">
        <v>1245246.157</v>
      </c>
      <c r="F24" s="5">
        <v>449915.21099999995</v>
      </c>
      <c r="G24" s="5">
        <v>1695161.3679999998</v>
      </c>
      <c r="H24" s="5">
        <v>129886.268</v>
      </c>
      <c r="I24" s="5">
        <v>34448.126000000004</v>
      </c>
      <c r="J24" s="5">
        <v>164334.394</v>
      </c>
      <c r="K24" s="5">
        <v>1243295.0639999998</v>
      </c>
      <c r="L24" s="5">
        <v>409601.66800000006</v>
      </c>
      <c r="M24" s="5">
        <v>1652896.7319999998</v>
      </c>
      <c r="N24" s="9">
        <f t="shared" si="1"/>
        <v>-0.0015668331831680815</v>
      </c>
      <c r="O24" s="9">
        <f t="shared" si="2"/>
        <v>-0.08960253402057106</v>
      </c>
      <c r="P24" s="9">
        <f t="shared" si="3"/>
        <v>-0.02493251486132264</v>
      </c>
    </row>
    <row r="25" spans="1:16" s="1" customFormat="1" ht="18" customHeight="1">
      <c r="A25" s="11" t="s">
        <v>20</v>
      </c>
      <c r="B25" s="5">
        <v>103091.547</v>
      </c>
      <c r="C25" s="5">
        <v>40026.662000000004</v>
      </c>
      <c r="D25" s="5">
        <v>143118.209</v>
      </c>
      <c r="E25" s="5">
        <v>1139856.7850000004</v>
      </c>
      <c r="F25" s="5">
        <v>653986.4470000002</v>
      </c>
      <c r="G25" s="5">
        <v>1793843.2320000005</v>
      </c>
      <c r="H25" s="5">
        <v>91190.067</v>
      </c>
      <c r="I25" s="5">
        <v>56993.83</v>
      </c>
      <c r="J25" s="5">
        <v>148183.897</v>
      </c>
      <c r="K25" s="5">
        <v>1170224.6749999996</v>
      </c>
      <c r="L25" s="5">
        <v>593985.2339999999</v>
      </c>
      <c r="M25" s="5">
        <v>1764209.9089999995</v>
      </c>
      <c r="N25" s="9">
        <f t="shared" si="1"/>
        <v>0.026641846940446356</v>
      </c>
      <c r="O25" s="9">
        <f t="shared" si="2"/>
        <v>-0.09174687529877845</v>
      </c>
      <c r="P25" s="9">
        <f t="shared" si="3"/>
        <v>-0.016519460826552868</v>
      </c>
    </row>
    <row r="26" spans="1:16" s="1" customFormat="1" ht="18" customHeight="1">
      <c r="A26" s="11" t="s">
        <v>21</v>
      </c>
      <c r="B26" s="5"/>
      <c r="C26" s="5">
        <v>14938.378</v>
      </c>
      <c r="D26" s="5">
        <v>14938.378</v>
      </c>
      <c r="E26" s="5">
        <v>32942.988</v>
      </c>
      <c r="F26" s="5">
        <v>124885.859</v>
      </c>
      <c r="G26" s="5">
        <v>157828.847</v>
      </c>
      <c r="H26" s="5">
        <v>5649.744</v>
      </c>
      <c r="I26" s="5">
        <v>16267.408000000001</v>
      </c>
      <c r="J26" s="5">
        <v>21917.152000000002</v>
      </c>
      <c r="K26" s="5">
        <v>46859.748</v>
      </c>
      <c r="L26" s="5">
        <v>111461.16699999999</v>
      </c>
      <c r="M26" s="5">
        <v>158320.91499999998</v>
      </c>
      <c r="N26" s="9">
        <f t="shared" si="1"/>
        <v>0.4224498397048866</v>
      </c>
      <c r="O26" s="9">
        <f t="shared" si="2"/>
        <v>-0.10749569332745679</v>
      </c>
      <c r="P26" s="9">
        <f t="shared" si="3"/>
        <v>0.0031177317033810326</v>
      </c>
    </row>
    <row r="27" spans="1:16" s="1" customFormat="1" ht="21.75" customHeight="1">
      <c r="A27" s="2" t="s">
        <v>22</v>
      </c>
      <c r="B27" s="6">
        <f>SUM(B10,B11,B14,B17,B20,B22,B23,B21)</f>
        <v>642297.8038800005</v>
      </c>
      <c r="C27" s="6">
        <f aca="true" t="shared" si="8" ref="C27:M27">SUM(C10,C11,C14,C17,C20,C22,C23,C21)</f>
        <v>1031678.6673400004</v>
      </c>
      <c r="D27" s="6">
        <f t="shared" si="8"/>
        <v>1673976.471220001</v>
      </c>
      <c r="E27" s="6">
        <f t="shared" si="8"/>
        <v>7328969.743069965</v>
      </c>
      <c r="F27" s="6">
        <f t="shared" si="8"/>
        <v>11880343.916999992</v>
      </c>
      <c r="G27" s="6">
        <f t="shared" si="8"/>
        <v>19209313.660069957</v>
      </c>
      <c r="H27" s="6">
        <f t="shared" si="8"/>
        <v>567477.4722300004</v>
      </c>
      <c r="I27" s="6">
        <f t="shared" si="8"/>
        <v>1015631.58222</v>
      </c>
      <c r="J27" s="6">
        <f t="shared" si="8"/>
        <v>1583109.0544500004</v>
      </c>
      <c r="K27" s="6">
        <f t="shared" si="8"/>
        <v>7660881.961896971</v>
      </c>
      <c r="L27" s="6">
        <f t="shared" si="8"/>
        <v>11895125.726546982</v>
      </c>
      <c r="M27" s="6">
        <f t="shared" si="8"/>
        <v>19556007.68844395</v>
      </c>
      <c r="N27" s="10">
        <f t="shared" si="1"/>
        <v>0.04528770488387557</v>
      </c>
      <c r="O27" s="10">
        <f t="shared" si="2"/>
        <v>0.0012442240435344143</v>
      </c>
      <c r="P27" s="10">
        <f t="shared" si="3"/>
        <v>0.018048225694531794</v>
      </c>
    </row>
    <row r="28" s="1" customFormat="1" ht="26.25" customHeight="1"/>
  </sheetData>
  <sheetProtection/>
  <mergeCells count="26">
    <mergeCell ref="A5:A6"/>
    <mergeCell ref="B5:G5"/>
    <mergeCell ref="H5:M5"/>
    <mergeCell ref="N5:P6"/>
    <mergeCell ref="B6:D6"/>
    <mergeCell ref="E6:G6"/>
    <mergeCell ref="H6:J6"/>
    <mergeCell ref="K6:M6"/>
    <mergeCell ref="K7:K8"/>
    <mergeCell ref="L7:L8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A2:P2"/>
    <mergeCell ref="A3:P3"/>
    <mergeCell ref="G7:G8"/>
    <mergeCell ref="H7:H8"/>
    <mergeCell ref="I7:I8"/>
    <mergeCell ref="J7:J8"/>
  </mergeCells>
  <printOptions horizontalCentered="1"/>
  <pageMargins left="0.3937007874015748" right="0.3937007874015748" top="1.7716535433070868" bottom="0.5905511811023623" header="0.5118110236220472" footer="0.5118110236220472"/>
  <pageSetup fitToHeight="1" fitToWidth="1" horizontalDpi="600" verticalDpi="600" orientation="landscape" paperSize="9" scale="87" r:id="rId2"/>
  <headerFooter alignWithMargins="0">
    <oddHeader>&amp;L&amp;G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Nelson Silva</cp:lastModifiedBy>
  <cp:lastPrinted>2020-02-17T15:54:26Z</cp:lastPrinted>
  <dcterms:modified xsi:type="dcterms:W3CDTF">2020-02-17T15:54:35Z</dcterms:modified>
  <cp:category/>
  <cp:version/>
  <cp:contentType/>
  <cp:contentStatus/>
</cp:coreProperties>
</file>